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9270"/>
  </bookViews>
  <sheets>
    <sheet name="Фактурирани количества" sheetId="1" r:id="rId1"/>
    <sheet name="Нови обекти" sheetId="6" r:id="rId2"/>
    <sheet name="Единични цени" sheetId="2" r:id="rId3"/>
    <sheet name="Бъдещи разходи" sheetId="3" r:id="rId4"/>
    <sheet name="Активи" sheetId="5" r:id="rId5"/>
    <sheet name="ПСОВ" sheetId="4" r:id="rId6"/>
  </sheets>
  <definedNames>
    <definedName name="_xlnm.Print_Area" localSheetId="4">Активи!$A$1:$F$90</definedName>
    <definedName name="_xlnm.Print_Area" localSheetId="3">'Бъдещи разходи'!$A$1:$J$55</definedName>
    <definedName name="_xlnm.Print_Area" localSheetId="2">'Единични цени'!$A$1:$I$84</definedName>
    <definedName name="_xlnm.Print_Area" localSheetId="1">'Нови обекти'!$A$1:$R$31</definedName>
    <definedName name="_xlnm.Print_Area" localSheetId="5">ПСОВ!$A$1:$AX$24</definedName>
  </definedNames>
  <calcPr calcId="144525"/>
</workbook>
</file>

<file path=xl/calcChain.xml><?xml version="1.0" encoding="utf-8"?>
<calcChain xmlns="http://schemas.openxmlformats.org/spreadsheetml/2006/main">
  <c r="K12" i="4" l="1"/>
  <c r="L12" i="4"/>
  <c r="M12" i="4"/>
  <c r="N12" i="4"/>
  <c r="W12" i="4"/>
  <c r="X12" i="4"/>
  <c r="Y12" i="4"/>
  <c r="Z12" i="4"/>
  <c r="V12" i="4"/>
  <c r="Q12" i="4" l="1"/>
  <c r="R12" i="4"/>
  <c r="S12" i="4"/>
  <c r="T12" i="4"/>
  <c r="P12" i="4"/>
  <c r="J12" i="4" l="1"/>
  <c r="J12" i="6" l="1"/>
  <c r="I12" i="6"/>
  <c r="G12" i="6" l="1"/>
  <c r="H12" i="6"/>
  <c r="K12" i="6"/>
  <c r="N12" i="6" l="1"/>
  <c r="O12" i="6"/>
  <c r="P12" i="6"/>
  <c r="M12" i="6"/>
  <c r="L12" i="6" l="1"/>
  <c r="D13" i="5" l="1"/>
  <c r="C73" i="5" l="1"/>
  <c r="C67" i="5"/>
  <c r="C71" i="5" s="1"/>
  <c r="C52" i="5"/>
  <c r="C46" i="5"/>
  <c r="E24" i="5"/>
  <c r="E23" i="5"/>
  <c r="E22" i="5"/>
  <c r="E21" i="5"/>
  <c r="E20" i="5"/>
  <c r="E19" i="5"/>
  <c r="E18" i="5"/>
  <c r="E17" i="5"/>
  <c r="E16" i="5"/>
  <c r="E15" i="5"/>
  <c r="E14" i="5"/>
  <c r="F13" i="5"/>
  <c r="F25" i="5" s="1"/>
  <c r="D25" i="5"/>
  <c r="C13" i="5"/>
  <c r="C25" i="5" s="1"/>
  <c r="E12" i="5"/>
  <c r="E11" i="5"/>
  <c r="E10" i="5"/>
  <c r="E9" i="5"/>
  <c r="E8" i="5"/>
  <c r="E7" i="5"/>
  <c r="E13" i="5" l="1"/>
  <c r="E25" i="5" s="1"/>
  <c r="C56" i="5" s="1"/>
  <c r="D46" i="5"/>
  <c r="C54" i="5"/>
  <c r="D63" i="5" s="1"/>
  <c r="D52" i="5"/>
  <c r="G45" i="3"/>
  <c r="F45" i="3"/>
  <c r="E45" i="3"/>
  <c r="D45" i="3"/>
  <c r="C45" i="3"/>
  <c r="G35" i="3"/>
  <c r="F35" i="3"/>
  <c r="E35" i="3"/>
  <c r="D35" i="3"/>
  <c r="C35" i="3"/>
  <c r="G25" i="3"/>
  <c r="F25" i="3"/>
  <c r="E25" i="3"/>
  <c r="D25" i="3"/>
  <c r="C25" i="3"/>
  <c r="D15" i="3"/>
  <c r="E15" i="3"/>
  <c r="F15" i="3"/>
  <c r="G15" i="3"/>
  <c r="C15" i="3"/>
  <c r="E75" i="2"/>
  <c r="E39" i="2"/>
  <c r="D65" i="5" l="1"/>
  <c r="C58" i="5"/>
  <c r="D71" i="5" s="1"/>
  <c r="E57" i="2"/>
  <c r="E21" i="2"/>
  <c r="E107" i="1"/>
  <c r="F107" i="1"/>
  <c r="G107" i="1"/>
  <c r="H107" i="1"/>
  <c r="I107" i="1"/>
  <c r="J107" i="1"/>
  <c r="D107" i="1"/>
  <c r="J89" i="1"/>
  <c r="I89" i="1"/>
  <c r="H89" i="1"/>
  <c r="G89" i="1"/>
  <c r="F89" i="1"/>
  <c r="E89" i="1"/>
  <c r="D89" i="1"/>
  <c r="J88" i="1"/>
  <c r="I88" i="1"/>
  <c r="H88" i="1"/>
  <c r="G88" i="1"/>
  <c r="F88" i="1"/>
  <c r="E88" i="1"/>
  <c r="D88" i="1"/>
  <c r="J87" i="1"/>
  <c r="I87" i="1"/>
  <c r="H87" i="1"/>
  <c r="G87" i="1"/>
  <c r="F87" i="1"/>
  <c r="E87" i="1"/>
  <c r="D87" i="1"/>
  <c r="J86" i="1"/>
  <c r="J104" i="1" s="1"/>
  <c r="I86" i="1"/>
  <c r="I104" i="1" s="1"/>
  <c r="H86" i="1"/>
  <c r="H104" i="1" s="1"/>
  <c r="G86" i="1"/>
  <c r="G104" i="1" s="1"/>
  <c r="F86" i="1"/>
  <c r="F104" i="1" s="1"/>
  <c r="E86" i="1"/>
  <c r="E104" i="1" s="1"/>
  <c r="D86" i="1"/>
  <c r="D104" i="1" s="1"/>
  <c r="J82" i="1"/>
  <c r="J101" i="1" s="1"/>
  <c r="I82" i="1"/>
  <c r="I101" i="1" s="1"/>
  <c r="H82" i="1"/>
  <c r="H101" i="1" s="1"/>
  <c r="G82" i="1"/>
  <c r="G101" i="1" s="1"/>
  <c r="F82" i="1"/>
  <c r="F101" i="1" s="1"/>
  <c r="E82" i="1"/>
  <c r="E101" i="1" s="1"/>
  <c r="D82" i="1"/>
  <c r="D101" i="1" s="1"/>
  <c r="J78" i="1"/>
  <c r="J98" i="1" s="1"/>
  <c r="I78" i="1"/>
  <c r="I98" i="1" s="1"/>
  <c r="H78" i="1"/>
  <c r="H98" i="1" s="1"/>
  <c r="G78" i="1"/>
  <c r="G98" i="1" s="1"/>
  <c r="F78" i="1"/>
  <c r="F98" i="1" s="1"/>
  <c r="E78" i="1"/>
  <c r="E98" i="1" s="1"/>
  <c r="D78" i="1"/>
  <c r="D98" i="1" s="1"/>
  <c r="J70" i="1"/>
  <c r="J74" i="1" s="1"/>
  <c r="I70" i="1"/>
  <c r="I74" i="1" s="1"/>
  <c r="H70" i="1"/>
  <c r="H74" i="1" s="1"/>
  <c r="G70" i="1"/>
  <c r="G74" i="1" s="1"/>
  <c r="F70" i="1"/>
  <c r="F74" i="1" s="1"/>
  <c r="E70" i="1"/>
  <c r="E74" i="1" s="1"/>
  <c r="D70" i="1"/>
  <c r="D74" i="1" s="1"/>
  <c r="J67" i="1"/>
  <c r="I67" i="1"/>
  <c r="H67" i="1"/>
  <c r="G67" i="1"/>
  <c r="F67" i="1"/>
  <c r="E67" i="1"/>
  <c r="D67" i="1"/>
  <c r="J61" i="1"/>
  <c r="J106" i="1" s="1"/>
  <c r="I61" i="1"/>
  <c r="I106" i="1" s="1"/>
  <c r="H61" i="1"/>
  <c r="H106" i="1" s="1"/>
  <c r="G61" i="1"/>
  <c r="G106" i="1" s="1"/>
  <c r="F61" i="1"/>
  <c r="F106" i="1" s="1"/>
  <c r="E61" i="1"/>
  <c r="E106" i="1" s="1"/>
  <c r="D61" i="1"/>
  <c r="D106" i="1" s="1"/>
  <c r="J60" i="1"/>
  <c r="I60" i="1"/>
  <c r="H60" i="1"/>
  <c r="G60" i="1"/>
  <c r="F60" i="1"/>
  <c r="E60" i="1"/>
  <c r="D60" i="1"/>
  <c r="J59" i="1"/>
  <c r="I59" i="1"/>
  <c r="H59" i="1"/>
  <c r="G59" i="1"/>
  <c r="F59" i="1"/>
  <c r="E59" i="1"/>
  <c r="D59" i="1"/>
  <c r="J58" i="1"/>
  <c r="J103" i="1" s="1"/>
  <c r="I58" i="1"/>
  <c r="I103" i="1" s="1"/>
  <c r="H58" i="1"/>
  <c r="H103" i="1" s="1"/>
  <c r="G58" i="1"/>
  <c r="G103" i="1" s="1"/>
  <c r="F58" i="1"/>
  <c r="F103" i="1" s="1"/>
  <c r="E58" i="1"/>
  <c r="E103" i="1" s="1"/>
  <c r="D58" i="1"/>
  <c r="D103" i="1" s="1"/>
  <c r="J54" i="1"/>
  <c r="J100" i="1" s="1"/>
  <c r="I54" i="1"/>
  <c r="I100" i="1" s="1"/>
  <c r="H54" i="1"/>
  <c r="H100" i="1" s="1"/>
  <c r="G54" i="1"/>
  <c r="G100" i="1" s="1"/>
  <c r="F54" i="1"/>
  <c r="F100" i="1" s="1"/>
  <c r="E54" i="1"/>
  <c r="E100" i="1" s="1"/>
  <c r="D54" i="1"/>
  <c r="D100" i="1" s="1"/>
  <c r="J50" i="1"/>
  <c r="J97" i="1" s="1"/>
  <c r="I50" i="1"/>
  <c r="I97" i="1" s="1"/>
  <c r="H50" i="1"/>
  <c r="H97" i="1" s="1"/>
  <c r="G50" i="1"/>
  <c r="G97" i="1" s="1"/>
  <c r="F50" i="1"/>
  <c r="F97" i="1" s="1"/>
  <c r="E50" i="1"/>
  <c r="E97" i="1" s="1"/>
  <c r="D50" i="1"/>
  <c r="D97" i="1" s="1"/>
  <c r="J42" i="1"/>
  <c r="J46" i="1" s="1"/>
  <c r="I42" i="1"/>
  <c r="I46" i="1" s="1"/>
  <c r="H42" i="1"/>
  <c r="H46" i="1" s="1"/>
  <c r="G42" i="1"/>
  <c r="G46" i="1" s="1"/>
  <c r="F42" i="1"/>
  <c r="F46" i="1" s="1"/>
  <c r="E42" i="1"/>
  <c r="E46" i="1" s="1"/>
  <c r="D42" i="1"/>
  <c r="D46" i="1" s="1"/>
  <c r="J39" i="1"/>
  <c r="I39" i="1"/>
  <c r="H39" i="1"/>
  <c r="G39" i="1"/>
  <c r="F39" i="1"/>
  <c r="E39" i="1"/>
  <c r="D39" i="1"/>
  <c r="D31" i="1"/>
  <c r="E31" i="1"/>
  <c r="F31" i="1"/>
  <c r="G31" i="1"/>
  <c r="H31" i="1"/>
  <c r="I31" i="1"/>
  <c r="J31" i="1"/>
  <c r="D32" i="1"/>
  <c r="D105" i="1" s="1"/>
  <c r="E32" i="1"/>
  <c r="E105" i="1" s="1"/>
  <c r="F32" i="1"/>
  <c r="F105" i="1" s="1"/>
  <c r="G32" i="1"/>
  <c r="G105" i="1" s="1"/>
  <c r="H32" i="1"/>
  <c r="H105" i="1" s="1"/>
  <c r="I32" i="1"/>
  <c r="I105" i="1" s="1"/>
  <c r="J32" i="1"/>
  <c r="J105" i="1" s="1"/>
  <c r="E30" i="1"/>
  <c r="F30" i="1"/>
  <c r="G30" i="1"/>
  <c r="H30" i="1"/>
  <c r="I30" i="1"/>
  <c r="J30" i="1"/>
  <c r="D30" i="1"/>
  <c r="J29" i="1"/>
  <c r="J102" i="1" s="1"/>
  <c r="I29" i="1"/>
  <c r="I102" i="1" s="1"/>
  <c r="H29" i="1"/>
  <c r="H102" i="1" s="1"/>
  <c r="G29" i="1"/>
  <c r="G102" i="1" s="1"/>
  <c r="F29" i="1"/>
  <c r="F102" i="1" s="1"/>
  <c r="E29" i="1"/>
  <c r="E102" i="1" s="1"/>
  <c r="D29" i="1"/>
  <c r="D102" i="1" s="1"/>
  <c r="J25" i="1"/>
  <c r="J99" i="1" s="1"/>
  <c r="I25" i="1"/>
  <c r="I99" i="1" s="1"/>
  <c r="H25" i="1"/>
  <c r="H99" i="1" s="1"/>
  <c r="G25" i="1"/>
  <c r="G99" i="1" s="1"/>
  <c r="F25" i="1"/>
  <c r="F99" i="1" s="1"/>
  <c r="E25" i="1"/>
  <c r="E99" i="1" s="1"/>
  <c r="D25" i="1"/>
  <c r="D99" i="1" s="1"/>
  <c r="E21" i="1"/>
  <c r="E96" i="1" s="1"/>
  <c r="F21" i="1"/>
  <c r="F96" i="1" s="1"/>
  <c r="G21" i="1"/>
  <c r="G96" i="1" s="1"/>
  <c r="H21" i="1"/>
  <c r="H96" i="1" s="1"/>
  <c r="I21" i="1"/>
  <c r="I96" i="1" s="1"/>
  <c r="J21" i="1"/>
  <c r="J96" i="1" s="1"/>
  <c r="D21" i="1"/>
  <c r="D96" i="1" s="1"/>
  <c r="J13" i="1"/>
  <c r="J17" i="1" s="1"/>
  <c r="I13" i="1"/>
  <c r="I17" i="1" s="1"/>
  <c r="H13" i="1"/>
  <c r="H17" i="1" s="1"/>
  <c r="G13" i="1"/>
  <c r="G17" i="1" s="1"/>
  <c r="F13" i="1"/>
  <c r="F17" i="1" s="1"/>
  <c r="E13" i="1"/>
  <c r="E17" i="1" s="1"/>
  <c r="D13" i="1"/>
  <c r="D17" i="1" s="1"/>
  <c r="E10" i="1"/>
  <c r="F10" i="1"/>
  <c r="G10" i="1"/>
  <c r="H10" i="1"/>
  <c r="I10" i="1"/>
  <c r="J10" i="1"/>
  <c r="D10" i="1"/>
  <c r="F95" i="1" l="1"/>
  <c r="J95" i="1"/>
  <c r="F94" i="1"/>
  <c r="J94" i="1"/>
  <c r="F62" i="1"/>
  <c r="E90" i="1"/>
  <c r="I90" i="1"/>
  <c r="F90" i="1"/>
  <c r="E95" i="1"/>
  <c r="I95" i="1"/>
  <c r="G95" i="1"/>
  <c r="J62" i="1"/>
  <c r="J90" i="1"/>
  <c r="D93" i="1"/>
  <c r="D94" i="1"/>
  <c r="H94" i="1"/>
  <c r="G62" i="1"/>
  <c r="D95" i="1"/>
  <c r="H95" i="1"/>
  <c r="G94" i="1"/>
  <c r="E94" i="1"/>
  <c r="I94" i="1"/>
  <c r="D62" i="1"/>
  <c r="F33" i="1"/>
  <c r="I62" i="1"/>
  <c r="G90" i="1"/>
  <c r="I33" i="1"/>
  <c r="E33" i="1"/>
  <c r="D90" i="1"/>
  <c r="H90" i="1"/>
  <c r="H62" i="1"/>
  <c r="E62" i="1"/>
  <c r="H93" i="1"/>
  <c r="G93" i="1"/>
  <c r="J33" i="1"/>
  <c r="J93" i="1"/>
  <c r="F93" i="1"/>
  <c r="I93" i="1"/>
  <c r="E93" i="1"/>
  <c r="H33" i="1"/>
  <c r="D33" i="1"/>
  <c r="G33" i="1"/>
</calcChain>
</file>

<file path=xl/sharedStrings.xml><?xml version="1.0" encoding="utf-8"?>
<sst xmlns="http://schemas.openxmlformats.org/spreadsheetml/2006/main" count="482" uniqueCount="217">
  <si>
    <t>Мярка</t>
  </si>
  <si>
    <t>Описание</t>
  </si>
  <si>
    <t xml:space="preserve">Променлива F1: Общ брой на населението, регистрирано по постоянен адрес и ползващо услугата доставяне на вода на потребителите в обособената територия, обслужвана от ВиК оператора  </t>
  </si>
  <si>
    <t xml:space="preserve"> </t>
  </si>
  <si>
    <t>Компонента</t>
  </si>
  <si>
    <t xml:space="preserve">Променлива Е10: Общ брой потребители, обслужвани от оператора, които ползват услуга доставяне на вода на потребителите  </t>
  </si>
  <si>
    <t>Фактурирана вода на битови потребители</t>
  </si>
  <si>
    <t>Фактурирана вода на обществени и търговски потребители</t>
  </si>
  <si>
    <t>Фактурирана вода на стопански потребители</t>
  </si>
  <si>
    <t>Общо фактурирана вода на потребителите</t>
  </si>
  <si>
    <t>Забележка / Описание</t>
  </si>
  <si>
    <t>ДОСТАВЯНЕ ВОДА НА ПОТРЕБИТЕЛИТЕ</t>
  </si>
  <si>
    <t>ОТВЕЖДАНЕ НА ОТПАДЪЧНИ ВОДИ</t>
  </si>
  <si>
    <t xml:space="preserve">Променлива wE4: Брой население, регистрирано по постоянен адрес и ползващо услугата отвеждане на отпадъчни води в обособената територия, обслужвана от оператора за разглеждания период  </t>
  </si>
  <si>
    <t xml:space="preserve">Общ брой потребители, обслужвани от оператора, които ползват услуга отвеждане на отпадъчни води </t>
  </si>
  <si>
    <t>ПРЕЧИСТВАНЕ НА ОТПАДЪЧНИ ВОДИ</t>
  </si>
  <si>
    <t xml:space="preserve">Променлива wE2: Брой население, регистрирано по постоянен адрес и ползващо услугата пречистване на отпадъчни води в обособената територия, обслужвана от оператора за разглеждания период  </t>
  </si>
  <si>
    <t xml:space="preserve">Общ брой потребители, обслужвани от оператора, които ползват услуга пречистване на отпадъчни води </t>
  </si>
  <si>
    <t>ИЗЧИСЛЕНИЯ</t>
  </si>
  <si>
    <t>Доставяне вода на потребителите</t>
  </si>
  <si>
    <t>Отвеждане на отпадъчни води</t>
  </si>
  <si>
    <t>Пречистване на отпадъчни води</t>
  </si>
  <si>
    <t>Брой битови потребители на услугата доставяне на вода</t>
  </si>
  <si>
    <t>Брой обществени и търговски  потребители на услугата доставяне на вода</t>
  </si>
  <si>
    <t>Брой стопански  потребители на услугата доставяне на вода</t>
  </si>
  <si>
    <t>Проверка / равнение брой потребители</t>
  </si>
  <si>
    <t>Включително демографски прогнози на НСИ</t>
  </si>
  <si>
    <t>Включително очаквано присъединяване на нови потребители</t>
  </si>
  <si>
    <t>ОБЩО</t>
  </si>
  <si>
    <t>Ефект от намаление на търговски загуби</t>
  </si>
  <si>
    <t>Съгласно прогнози за икономическо развитие на региона</t>
  </si>
  <si>
    <t>Съгласно очаквано присъединяване на нови потребители</t>
  </si>
  <si>
    <t>Съгласно демографски прогнози на НСИ</t>
  </si>
  <si>
    <t>Съгласно прогнози за население и икономическо развитие</t>
  </si>
  <si>
    <t>Брой битови потребители на услугата отвеждане</t>
  </si>
  <si>
    <t>Брой обществени и търговски  потребители на услугата отвеждане</t>
  </si>
  <si>
    <t>Брой стопански  потребители на услугата отвеждане</t>
  </si>
  <si>
    <t>Брой битови потребители на услугата пречистване</t>
  </si>
  <si>
    <t>Брой обществени и търговски  потребители на услугата пречистване</t>
  </si>
  <si>
    <t>Брой стопански  потребители на услугата пречистване</t>
  </si>
  <si>
    <r>
      <t xml:space="preserve">Фактурирано потребление на обществени и търговски потребители </t>
    </r>
    <r>
      <rPr>
        <b/>
        <sz val="10"/>
        <color theme="1"/>
        <rFont val="Times New Roman"/>
        <family val="1"/>
        <charset val="204"/>
      </rPr>
      <t>м3/мес.</t>
    </r>
  </si>
  <si>
    <r>
      <t xml:space="preserve">Фактурирано потребление на стопански потребители </t>
    </r>
    <r>
      <rPr>
        <b/>
        <sz val="10"/>
        <color theme="1"/>
        <rFont val="Times New Roman"/>
        <family val="1"/>
        <charset val="204"/>
      </rPr>
      <t>м3/мес.</t>
    </r>
  </si>
  <si>
    <r>
      <t xml:space="preserve">Фактурирано потребление на население </t>
    </r>
    <r>
      <rPr>
        <b/>
        <sz val="10"/>
        <color theme="1"/>
        <rFont val="Times New Roman"/>
        <family val="1"/>
        <charset val="204"/>
      </rPr>
      <t>л/ж/д</t>
    </r>
  </si>
  <si>
    <r>
      <t xml:space="preserve">Фактурирано потребление на битови потребители </t>
    </r>
    <r>
      <rPr>
        <b/>
        <sz val="10"/>
        <color theme="1"/>
        <rFont val="Times New Roman"/>
        <family val="1"/>
        <charset val="204"/>
      </rPr>
      <t>м3/мес.</t>
    </r>
  </si>
  <si>
    <t>Общо фактурирани пречистени отпадъчни води на потребителите</t>
  </si>
  <si>
    <t>Общо фактурирани отведени отпадъчни води на потребителите</t>
  </si>
  <si>
    <r>
      <t xml:space="preserve">Ефект от намаление на търговски загуби </t>
    </r>
    <r>
      <rPr>
        <b/>
        <sz val="10"/>
        <color theme="1"/>
        <rFont val="Times New Roman"/>
        <family val="1"/>
        <charset val="204"/>
      </rPr>
      <t>м3/мес.</t>
    </r>
  </si>
  <si>
    <t>Дата</t>
  </si>
  <si>
    <t>..............................................</t>
  </si>
  <si>
    <t>(попис)</t>
  </si>
  <si>
    <t>(подпис и печат)</t>
  </si>
  <si>
    <t>Изготвил</t>
  </si>
  <si>
    <t>Управител</t>
  </si>
  <si>
    <t>ВИК ОПЕРАТОР</t>
  </si>
  <si>
    <t>Диаметър/материал</t>
  </si>
  <si>
    <t>Настилка</t>
  </si>
  <si>
    <t>Етернит</t>
  </si>
  <si>
    <t>Стомана / чугун</t>
  </si>
  <si>
    <t>PE/HDPE/PVC</t>
  </si>
  <si>
    <t>асфалт/бетон/плочки</t>
  </si>
  <si>
    <t>почва/тревна площ</t>
  </si>
  <si>
    <t>Брой ремонти</t>
  </si>
  <si>
    <t>Средна единична цена лв./ремонт</t>
  </si>
  <si>
    <t>Ремонт на участъци от водопроводната мрежа под 10 м през 2015 г.</t>
  </si>
  <si>
    <t>Общо за дружеството за 2015 г.</t>
  </si>
  <si>
    <t>Средна единична стойност (лв./ремонт)</t>
  </si>
  <si>
    <t>Обща стойност (.лв.)</t>
  </si>
  <si>
    <t>Рехабилитация  и разширение на водопроводната мрежа над 10 м</t>
  </si>
  <si>
    <t>Дължина</t>
  </si>
  <si>
    <t>Средна единична цена лв./метър</t>
  </si>
  <si>
    <t>Средна единична стойност (лв./метър)</t>
  </si>
  <si>
    <r>
      <rPr>
        <sz val="10"/>
        <color theme="1"/>
        <rFont val="Calibri"/>
        <family val="2"/>
        <charset val="204"/>
      </rPr>
      <t>≤ Ø</t>
    </r>
    <r>
      <rPr>
        <sz val="10"/>
        <color theme="1"/>
        <rFont val="Times New Roman"/>
        <family val="1"/>
        <charset val="204"/>
      </rPr>
      <t>150 mm</t>
    </r>
  </si>
  <si>
    <t>Ø 200 - 300 mm (вкл.)</t>
  </si>
  <si>
    <t xml:space="preserve"> Ø350 - 600 mm (вкл.)</t>
  </si>
  <si>
    <r>
      <rPr>
        <sz val="10"/>
        <color theme="1"/>
        <rFont val="Calibri"/>
        <family val="2"/>
        <charset val="204"/>
      </rPr>
      <t>≥</t>
    </r>
    <r>
      <rPr>
        <sz val="10"/>
        <color theme="1"/>
        <rFont val="Times New Roman"/>
        <family val="1"/>
        <charset val="204"/>
      </rPr>
      <t xml:space="preserve"> Ø 700 mm</t>
    </r>
  </si>
  <si>
    <r>
      <t xml:space="preserve">*Забележка: Данните следва да съответстват на посочената информация в </t>
    </r>
    <r>
      <rPr>
        <b/>
        <sz val="10"/>
        <color theme="1"/>
        <rFont val="Times New Roman"/>
        <family val="1"/>
        <charset val="204"/>
      </rPr>
      <t>Справка №9 Инвестиционна програма</t>
    </r>
    <r>
      <rPr>
        <sz val="10"/>
        <color theme="1"/>
        <rFont val="Times New Roman"/>
        <family val="1"/>
        <charset val="204"/>
      </rPr>
      <t xml:space="preserve"> в раздел </t>
    </r>
    <r>
      <rPr>
        <i/>
        <sz val="10"/>
        <color theme="1"/>
        <rFont val="Times New Roman"/>
        <family val="1"/>
        <charset val="204"/>
      </rPr>
      <t>Рехабилитация  и разширение на водопроводната мрежа над 10 м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за 2015 г.</t>
    </r>
  </si>
  <si>
    <r>
      <t xml:space="preserve">*Забележка: Данните следва да съответстват на посочената информация в </t>
    </r>
    <r>
      <rPr>
        <b/>
        <sz val="10"/>
        <color theme="1"/>
        <rFont val="Times New Roman"/>
        <family val="1"/>
        <charset val="204"/>
      </rPr>
      <t>Справка №8 Ремонтна програма</t>
    </r>
    <r>
      <rPr>
        <sz val="10"/>
        <color theme="1"/>
        <rFont val="Times New Roman"/>
        <family val="1"/>
        <charset val="204"/>
      </rPr>
      <t xml:space="preserve"> в раздел </t>
    </r>
    <r>
      <rPr>
        <i/>
        <sz val="10"/>
        <color theme="1"/>
        <rFont val="Times New Roman"/>
        <family val="1"/>
        <charset val="204"/>
      </rPr>
      <t xml:space="preserve">1.3 Ремонт на участъци от водопроводната мрежа под 10 м </t>
    </r>
    <r>
      <rPr>
        <b/>
        <sz val="10"/>
        <color theme="1"/>
        <rFont val="Times New Roman"/>
        <family val="1"/>
        <charset val="204"/>
      </rPr>
      <t>за 2015 г.</t>
    </r>
  </si>
  <si>
    <t>Ремонт на участъци от канализационна мрежа под 10 м</t>
  </si>
  <si>
    <r>
      <rPr>
        <sz val="10"/>
        <color theme="1"/>
        <rFont val="Calibri"/>
        <family val="2"/>
        <charset val="204"/>
      </rPr>
      <t>≤ Ø300</t>
    </r>
    <r>
      <rPr>
        <sz val="10"/>
        <color theme="1"/>
        <rFont val="Times New Roman"/>
        <family val="1"/>
        <charset val="204"/>
      </rPr>
      <t xml:space="preserve"> mm</t>
    </r>
  </si>
  <si>
    <t>Ø 400 - 500 mm (вкл.)</t>
  </si>
  <si>
    <t xml:space="preserve"> Ø600 - 800 mm (вкл.)</t>
  </si>
  <si>
    <r>
      <rPr>
        <sz val="10"/>
        <color theme="1"/>
        <rFont val="Calibri"/>
        <family val="2"/>
        <charset val="204"/>
      </rPr>
      <t>≥</t>
    </r>
    <r>
      <rPr>
        <sz val="10"/>
        <color theme="1"/>
        <rFont val="Times New Roman"/>
        <family val="1"/>
        <charset val="204"/>
      </rPr>
      <t xml:space="preserve"> Ø 900 mm</t>
    </r>
  </si>
  <si>
    <t>Бетон</t>
  </si>
  <si>
    <t>PVC</t>
  </si>
  <si>
    <t>Стъклопласт</t>
  </si>
  <si>
    <t xml:space="preserve">Брой ремонти на участъци от водопр. мрежа под 10 м </t>
  </si>
  <si>
    <t xml:space="preserve">Брой ремонти на участъци от канал. мрежа под 10 м </t>
  </si>
  <si>
    <r>
      <t xml:space="preserve">*Забележка: Данните следва да съответстват на посочената информация в </t>
    </r>
    <r>
      <rPr>
        <b/>
        <sz val="10"/>
        <color theme="1"/>
        <rFont val="Times New Roman"/>
        <family val="1"/>
        <charset val="204"/>
      </rPr>
      <t>Справка №8 Ремонтна програма</t>
    </r>
    <r>
      <rPr>
        <sz val="10"/>
        <color theme="1"/>
        <rFont val="Times New Roman"/>
        <family val="1"/>
        <charset val="204"/>
      </rPr>
      <t xml:space="preserve"> в раздел 2.1</t>
    </r>
    <r>
      <rPr>
        <i/>
        <sz val="10"/>
        <color theme="1"/>
        <rFont val="Times New Roman"/>
        <family val="1"/>
        <charset val="204"/>
      </rPr>
      <t xml:space="preserve"> Ремонт на участъци от канализационната мрежа под 10 м </t>
    </r>
    <r>
      <rPr>
        <b/>
        <sz val="10"/>
        <color theme="1"/>
        <rFont val="Times New Roman"/>
        <family val="1"/>
        <charset val="204"/>
      </rPr>
      <t>за 2015 г.</t>
    </r>
  </si>
  <si>
    <t>Рехабилитация  и разширение на канализационната мрежа над 10 м</t>
  </si>
  <si>
    <t>Общо рехабилитирана и разширена водопр. мрежа</t>
  </si>
  <si>
    <t>Общо рехабилитирана и разширена канал. мрежа</t>
  </si>
  <si>
    <r>
      <t xml:space="preserve">*Забележка: Данните следва да съответстват на посочената информация в </t>
    </r>
    <r>
      <rPr>
        <b/>
        <sz val="10"/>
        <color theme="1"/>
        <rFont val="Times New Roman"/>
        <family val="1"/>
        <charset val="204"/>
      </rPr>
      <t>Справка №9 Инвестиционна програма</t>
    </r>
    <r>
      <rPr>
        <sz val="10"/>
        <color theme="1"/>
        <rFont val="Times New Roman"/>
        <family val="1"/>
        <charset val="204"/>
      </rPr>
      <t xml:space="preserve"> в раздел </t>
    </r>
    <r>
      <rPr>
        <i/>
        <sz val="10"/>
        <color theme="1"/>
        <rFont val="Times New Roman"/>
        <family val="1"/>
        <charset val="204"/>
      </rPr>
      <t>Рехабилитация  и разширение на канализационната мрежа над 10 м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за 2015 г.</t>
    </r>
  </si>
  <si>
    <t>Община</t>
  </si>
  <si>
    <t>Населено място</t>
  </si>
  <si>
    <t>Обслужвано население</t>
  </si>
  <si>
    <t>Разходи за материали</t>
  </si>
  <si>
    <t>Разходи за външни услуги</t>
  </si>
  <si>
    <t>Разходи за възнаграждения</t>
  </si>
  <si>
    <t>Разходи за осигуровки</t>
  </si>
  <si>
    <t>Данъци и такси</t>
  </si>
  <si>
    <t>Други разходи</t>
  </si>
  <si>
    <t>Общо разходи</t>
  </si>
  <si>
    <t>№</t>
  </si>
  <si>
    <t>Година на въвеждане в експлоатация</t>
  </si>
  <si>
    <t>Начин на планиране на бъдещите разходи (проект, експертна оценка, друго)</t>
  </si>
  <si>
    <t>Информация за обекта:                            етап на проектиране /изграждане, начин на финансиране, друго</t>
  </si>
  <si>
    <r>
      <rPr>
        <b/>
        <sz val="10"/>
        <color theme="1"/>
        <rFont val="Times New Roman"/>
        <family val="1"/>
        <charset val="204"/>
      </rPr>
      <t xml:space="preserve">Обект / дейност   </t>
    </r>
    <r>
      <rPr>
        <sz val="10"/>
        <color theme="1"/>
        <rFont val="Times New Roman"/>
        <family val="1"/>
        <charset val="204"/>
      </rPr>
      <t xml:space="preserve">                                  (тип и наименование)</t>
    </r>
  </si>
  <si>
    <t>Забележка:</t>
  </si>
  <si>
    <r>
      <t>Забележка: Информацията следва да съответства на посочената в</t>
    </r>
    <r>
      <rPr>
        <b/>
        <sz val="10"/>
        <color theme="1"/>
        <rFont val="Times New Roman"/>
        <family val="1"/>
        <charset val="204"/>
      </rPr>
      <t xml:space="preserve"> Справка № 12.1 Изменение на годишните разходи спрямо отчетната година </t>
    </r>
    <r>
      <rPr>
        <sz val="10"/>
        <color theme="1"/>
        <rFont val="Times New Roman"/>
        <family val="1"/>
        <charset val="204"/>
      </rPr>
      <t xml:space="preserve">в раздел </t>
    </r>
    <r>
      <rPr>
        <i/>
        <sz val="10"/>
        <color theme="1"/>
        <rFont val="Times New Roman"/>
        <family val="1"/>
        <charset val="204"/>
      </rPr>
      <t>Допълнителни разходи, включени в коефициент Qр за извършването на нови дейности и/или експлоатация на нови активи</t>
    </r>
  </si>
  <si>
    <t>При необходимост, да се добавят редове</t>
  </si>
  <si>
    <t>ПСОВ</t>
  </si>
  <si>
    <t>Обхват (обслужвани населени места)</t>
  </si>
  <si>
    <t>Капацитет (екв. ж.)</t>
  </si>
  <si>
    <t>Тип пречистване (механично, биологично, третично)</t>
  </si>
  <si>
    <t>Име и местоположение</t>
  </si>
  <si>
    <t>Техническа информация</t>
  </si>
  <si>
    <t>Пречистено водно количество (м3)</t>
  </si>
  <si>
    <t>Потребена електроенергия (кВтч)</t>
  </si>
  <si>
    <t>Произведени утайки (т.)</t>
  </si>
  <si>
    <t>% влажност на произведената утайка</t>
  </si>
  <si>
    <t>Персонал (бр)</t>
  </si>
  <si>
    <t xml:space="preserve">(хил.лв.) </t>
  </si>
  <si>
    <t xml:space="preserve">ОТЧЕТНА стойност  на нетекущите активи към 31.12.2015 г. в ГФО  </t>
  </si>
  <si>
    <t>ОТЧЕТНА стойност  на нетекущите активи, които ще останат за ползване от В и К оператора при изпълнение разпоредбите на §9 от ЗИД на ЗВ</t>
  </si>
  <si>
    <t>1.0</t>
  </si>
  <si>
    <t>Земя</t>
  </si>
  <si>
    <t>1.1</t>
  </si>
  <si>
    <t>Сгради</t>
  </si>
  <si>
    <t>1.2</t>
  </si>
  <si>
    <t>Конструкции</t>
  </si>
  <si>
    <t>1.3</t>
  </si>
  <si>
    <t xml:space="preserve">Машини </t>
  </si>
  <si>
    <t>1.4</t>
  </si>
  <si>
    <t>Оборудване</t>
  </si>
  <si>
    <t>1.5</t>
  </si>
  <si>
    <t>Съоръжения</t>
  </si>
  <si>
    <t>1.6</t>
  </si>
  <si>
    <t>Транспортни средства</t>
  </si>
  <si>
    <t xml:space="preserve"> - товарни</t>
  </si>
  <si>
    <t xml:space="preserve"> - лекотоварни без автомобили</t>
  </si>
  <si>
    <t xml:space="preserve"> - автомобили</t>
  </si>
  <si>
    <t xml:space="preserve"> - механизация</t>
  </si>
  <si>
    <t xml:space="preserve"> - други</t>
  </si>
  <si>
    <t>1.7</t>
  </si>
  <si>
    <t>Компютри</t>
  </si>
  <si>
    <t>1.8</t>
  </si>
  <si>
    <t>Други ДМА</t>
  </si>
  <si>
    <t>1.9</t>
  </si>
  <si>
    <t xml:space="preserve">Права върху собственост </t>
  </si>
  <si>
    <t>1.10</t>
  </si>
  <si>
    <t xml:space="preserve">Програмни продукти </t>
  </si>
  <si>
    <t>1.11</t>
  </si>
  <si>
    <t>Продукти от развойна дейност</t>
  </si>
  <si>
    <t>1.12</t>
  </si>
  <si>
    <t>Други ДНМА</t>
  </si>
  <si>
    <t>ОБЩО АКТИВИ:</t>
  </si>
  <si>
    <r>
      <t>ОТЧЕТНА стойност на нетекущите активи,  намиращи се в обособената територия, които не са включени в баланса на дружествата, описани с протокол на МРРБ във връзка с разпоредбите на §9 ал.2 от ЗИД на ЗВ                                           (</t>
    </r>
    <r>
      <rPr>
        <i/>
        <sz val="10"/>
        <rFont val="Times New Roman"/>
        <family val="1"/>
        <charset val="204"/>
      </rPr>
      <t>активи, изградени с финансиране от ЕС, държавен и/или общински бюджет)</t>
    </r>
  </si>
  <si>
    <t>Община…………………….</t>
  </si>
  <si>
    <t>Общо Отчетна стойност извънбалансови публични активи:</t>
  </si>
  <si>
    <t>Нетекущи активи в баланса на дружеството, описани с протокол на МРРБ във връзка с разпоредбите на §9 ал.1 от ЗИД на ЗВ (активи, които предстои да бъдат отписани от счетоводния баланс на дружеството)</t>
  </si>
  <si>
    <t>ОТЧЕТНА стойност към 31.12.2015 г.</t>
  </si>
  <si>
    <t>Отчетна стойност активи ПДС, съгл.чл.13 и чл.15 от ЗВ:</t>
  </si>
  <si>
    <t>Отчетна стойност активи ПОС, съгл.чл.19 от ЗВ:</t>
  </si>
  <si>
    <t>Общо Отчетна стойност балансови публични активи:</t>
  </si>
  <si>
    <t>ОБЩО Отчетна стойност Публични активи:</t>
  </si>
  <si>
    <t>ОБЩО Отчетна стойност Собствени активи:</t>
  </si>
  <si>
    <t>ОБЩО Отчетна стойност Активи:</t>
  </si>
  <si>
    <t>Съгласно справка 11 от БП 2017-2021:</t>
  </si>
  <si>
    <t>ОБЩО Отчетна стойност Активи в БП :</t>
  </si>
  <si>
    <t>Отчетна ст-ст Собствени Активи в Нерегулирана дейност</t>
  </si>
  <si>
    <t>Активи в процес на изграждане:</t>
  </si>
  <si>
    <t>Активи в процес на изграждане, които ще останат корпоративна собственост</t>
  </si>
  <si>
    <t>Активи в процес на изграждане, които ще бъдат отписани като публична собственост</t>
  </si>
  <si>
    <t>Дата:</t>
  </si>
  <si>
    <t>Гл. Счетоводител:</t>
  </si>
  <si>
    <t>............................................</t>
  </si>
  <si>
    <t>(подпис)</t>
  </si>
  <si>
    <t>Указания за попълване на справката</t>
  </si>
  <si>
    <t>Ръководител:</t>
  </si>
  <si>
    <t>1. Попълват се само клетките в жълт цвят</t>
  </si>
  <si>
    <t>2. Попълва се общо за оператора</t>
  </si>
  <si>
    <r>
      <t xml:space="preserve">ОТЧЕТНА стойност  на нетекущите активи в баланса на дружеството, описани с протокол на МРРБ във връзка с разпоредбите на §9 ал.1 от ЗИД на ЗВ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(активи, които предстои да бъдат отписани от счетоводния баланс на дружеството)</t>
    </r>
  </si>
  <si>
    <t>Тип обект</t>
  </si>
  <si>
    <t>Година пускане в експлоатация</t>
  </si>
  <si>
    <t>Технически характеристики</t>
  </si>
  <si>
    <t>Тип обект - ПСПВ, ВПС, ПСОВ, КПС, разширение на ВиК мрежи, други</t>
  </si>
  <si>
    <t>Технически характеристики - според типа на обекта - инсталирана мощност, дължина мрежа, друго</t>
  </si>
  <si>
    <t>Информация за обекта</t>
  </si>
  <si>
    <t>Фактурирани количества</t>
  </si>
  <si>
    <t>Посочва се информация за обслужваното население и фактурираните количества от новите обекти</t>
  </si>
  <si>
    <t>По проект при пълна натовареност на ПСОВ</t>
  </si>
  <si>
    <t>Месец и година на пускане в експлоатация</t>
  </si>
  <si>
    <t>Капацитет (м3/год.)</t>
  </si>
  <si>
    <t>Консумация на реагенти за обеззаразяване (кг)</t>
  </si>
  <si>
    <t>Консумация на коагуланти (кг)</t>
  </si>
  <si>
    <t>Консумация на флокуланти (кг)</t>
  </si>
  <si>
    <t>Приложение 1: Справка - обосновка за прогнозите за фактурирани количества</t>
  </si>
  <si>
    <t>Приложение 2: Справка - обосновка за бъдещи обекти по ВиК мрежата за периода на бизнес плана, и техния ефект върху фактураните количества</t>
  </si>
  <si>
    <t>Приложение 3: Справка - обосновка за единични цени за ремонт и подмяна на ВиК мрежи</t>
  </si>
  <si>
    <t>Приложение 4: Справка - обосновка за отчетна стойност на Дълготрайни активи към 31.12.2015 г.</t>
  </si>
  <si>
    <t>Приложение 5: Справка - обосновка за прогнозни бъдещи разходи за нови обекти и/или дейности</t>
  </si>
  <si>
    <t>Приложение 6: Справка - обосновка за съществуващи и бъдещи ПСОВ в експлоатация</t>
  </si>
  <si>
    <t>Община  Пещера</t>
  </si>
  <si>
    <t>Пещера</t>
  </si>
  <si>
    <t>гр. Пещера</t>
  </si>
  <si>
    <t>с. Кап. Д-во</t>
  </si>
  <si>
    <t>с. Кап. Д-во и с. Радилово</t>
  </si>
  <si>
    <t>механично и биологично</t>
  </si>
  <si>
    <t>25 000 екв./ж</t>
  </si>
  <si>
    <t>с.Радилово и с.Капитан Д-во</t>
  </si>
  <si>
    <t>3000 екв./ж</t>
  </si>
  <si>
    <t>ПСПВ</t>
  </si>
  <si>
    <t>друго</t>
  </si>
  <si>
    <t>с.Радилово</t>
  </si>
  <si>
    <t>КПС -2 БР.</t>
  </si>
  <si>
    <t>КПС-4 бр.</t>
  </si>
  <si>
    <t>ПСОВ 2 бр.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</si>
</sst>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Hebar"/>
      <family val="2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rgb="FFFF0066"/>
      <name val="Times New Roman"/>
      <family val="1"/>
      <charset val="204"/>
    </font>
    <font>
      <b/>
      <u/>
      <sz val="10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lightGray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5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1" fontId="19" fillId="8" borderId="0">
      <alignment horizontal="center" vertical="center" wrapText="1"/>
    </xf>
    <xf numFmtId="0" fontId="20" fillId="0" borderId="0"/>
    <xf numFmtId="3" fontId="19" fillId="0" borderId="0">
      <alignment horizontal="right" vertical="center" wrapText="1"/>
      <protection locked="0"/>
    </xf>
  </cellStyleXfs>
  <cellXfs count="29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>
      <alignment vertical="center" wrapText="1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7" fillId="4" borderId="1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  <protection locked="0"/>
    </xf>
    <xf numFmtId="0" fontId="1" fillId="5" borderId="34" xfId="0" applyFont="1" applyFill="1" applyBorder="1" applyAlignment="1" applyProtection="1">
      <alignment horizontal="center" vertical="center" wrapText="1"/>
      <protection locked="0"/>
    </xf>
    <xf numFmtId="0" fontId="1" fillId="5" borderId="35" xfId="0" applyFont="1" applyFill="1" applyBorder="1" applyAlignment="1" applyProtection="1">
      <alignment horizontal="center" vertical="center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 applyProtection="1">
      <alignment horizontal="center" vertical="center" wrapText="1"/>
      <protection locked="0"/>
    </xf>
    <xf numFmtId="0" fontId="1" fillId="5" borderId="39" xfId="0" applyFont="1" applyFill="1" applyBorder="1" applyAlignment="1" applyProtection="1">
      <alignment horizontal="center" vertical="center" wrapText="1"/>
      <protection locked="0"/>
    </xf>
    <xf numFmtId="0" fontId="1" fillId="5" borderId="16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5" fillId="3" borderId="39" xfId="1" applyNumberFormat="1" applyFont="1" applyFill="1" applyBorder="1" applyAlignment="1" applyProtection="1">
      <alignment horizontal="center"/>
      <protection locked="0"/>
    </xf>
    <xf numFmtId="3" fontId="5" fillId="3" borderId="34" xfId="1" applyNumberFormat="1" applyFont="1" applyFill="1" applyBorder="1" applyAlignment="1" applyProtection="1">
      <alignment horizontal="center"/>
      <protection locked="0"/>
    </xf>
    <xf numFmtId="3" fontId="5" fillId="3" borderId="35" xfId="1" applyNumberFormat="1" applyFont="1" applyFill="1" applyBorder="1" applyAlignment="1" applyProtection="1">
      <alignment horizontal="center"/>
      <protection locked="0"/>
    </xf>
    <xf numFmtId="3" fontId="5" fillId="3" borderId="33" xfId="1" applyNumberFormat="1" applyFont="1" applyFill="1" applyBorder="1" applyAlignment="1" applyProtection="1">
      <alignment horizontal="center"/>
      <protection locked="0"/>
    </xf>
    <xf numFmtId="0" fontId="7" fillId="4" borderId="30" xfId="0" applyFont="1" applyFill="1" applyBorder="1" applyAlignment="1">
      <alignment horizontal="center" vertical="center" wrapText="1"/>
    </xf>
    <xf numFmtId="3" fontId="5" fillId="3" borderId="38" xfId="1" applyNumberFormat="1" applyFont="1" applyFill="1" applyBorder="1" applyAlignment="1" applyProtection="1">
      <alignment horizontal="center"/>
      <protection locked="0"/>
    </xf>
    <xf numFmtId="0" fontId="3" fillId="2" borderId="4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 applyProtection="1">
      <alignment horizontal="center" vertical="center" wrapText="1"/>
      <protection locked="0"/>
    </xf>
    <xf numFmtId="0" fontId="7" fillId="4" borderId="41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7" fillId="4" borderId="23" xfId="0" applyFont="1" applyFill="1" applyBorder="1" applyAlignment="1">
      <alignment horizontal="right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 wrapText="1"/>
    </xf>
    <xf numFmtId="0" fontId="2" fillId="4" borderId="0" xfId="0" applyFont="1" applyFill="1" applyBorder="1"/>
    <xf numFmtId="0" fontId="2" fillId="4" borderId="2" xfId="0" applyFont="1" applyFill="1" applyBorder="1"/>
    <xf numFmtId="49" fontId="13" fillId="4" borderId="0" xfId="2" applyNumberFormat="1" applyFont="1" applyFill="1" applyBorder="1" applyAlignment="1" applyProtection="1">
      <alignment horizontal="left" vertical="center"/>
    </xf>
    <xf numFmtId="0" fontId="3" fillId="4" borderId="0" xfId="0" applyFont="1" applyFill="1" applyBorder="1"/>
    <xf numFmtId="0" fontId="2" fillId="4" borderId="0" xfId="0" applyFont="1" applyFill="1" applyBorder="1" applyAlignment="1">
      <alignment horizontal="center"/>
    </xf>
    <xf numFmtId="0" fontId="2" fillId="4" borderId="15" xfId="0" applyFont="1" applyFill="1" applyBorder="1"/>
    <xf numFmtId="0" fontId="2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3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vertical="center"/>
    </xf>
    <xf numFmtId="0" fontId="1" fillId="5" borderId="14" xfId="0" applyFont="1" applyFill="1" applyBorder="1" applyAlignment="1" applyProtection="1">
      <alignment horizontal="center" vertical="center" wrapText="1"/>
      <protection locked="0"/>
    </xf>
    <xf numFmtId="0" fontId="1" fillId="5" borderId="15" xfId="0" applyFont="1" applyFill="1" applyBorder="1" applyAlignment="1" applyProtection="1">
      <alignment horizontal="center" vertical="center" wrapText="1"/>
      <protection locked="0"/>
    </xf>
    <xf numFmtId="0" fontId="2" fillId="2" borderId="30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 applyProtection="1">
      <alignment horizontal="center" vertical="center" wrapText="1"/>
      <protection locked="0"/>
    </xf>
    <xf numFmtId="0" fontId="2" fillId="2" borderId="41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5" borderId="13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0" fillId="2" borderId="2" xfId="1" applyFont="1" applyFill="1" applyBorder="1" applyAlignment="1" applyProtection="1">
      <alignment horizontal="left" vertical="center" wrapText="1"/>
    </xf>
    <xf numFmtId="0" fontId="10" fillId="4" borderId="2" xfId="1" applyFont="1" applyFill="1" applyBorder="1" applyAlignment="1" applyProtection="1">
      <alignment horizontal="left" vertical="center" wrapText="1"/>
    </xf>
    <xf numFmtId="0" fontId="11" fillId="4" borderId="2" xfId="1" applyFont="1" applyFill="1" applyBorder="1" applyAlignment="1" applyProtection="1">
      <alignment horizontal="left" vertical="center" wrapText="1"/>
    </xf>
    <xf numFmtId="0" fontId="2" fillId="4" borderId="0" xfId="0" applyFont="1" applyFill="1" applyAlignment="1">
      <alignment horizontal="center"/>
    </xf>
    <xf numFmtId="0" fontId="2" fillId="7" borderId="2" xfId="0" applyFont="1" applyFill="1" applyBorder="1"/>
    <xf numFmtId="0" fontId="3" fillId="4" borderId="2" xfId="0" applyFont="1" applyFill="1" applyBorder="1"/>
    <xf numFmtId="0" fontId="3" fillId="4" borderId="0" xfId="0" applyFont="1" applyFill="1"/>
    <xf numFmtId="0" fontId="2" fillId="7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/>
    </xf>
    <xf numFmtId="0" fontId="3" fillId="4" borderId="0" xfId="0" applyFont="1" applyFill="1" applyBorder="1" applyAlignment="1">
      <alignment horizontal="left" vertical="center"/>
    </xf>
    <xf numFmtId="0" fontId="2" fillId="4" borderId="4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 vertical="center"/>
    </xf>
    <xf numFmtId="0" fontId="12" fillId="4" borderId="0" xfId="0" applyFont="1" applyFill="1" applyAlignment="1" applyProtection="1">
      <alignment horizontal="center"/>
      <protection locked="0"/>
    </xf>
    <xf numFmtId="0" fontId="1" fillId="4" borderId="0" xfId="0" applyFont="1" applyFill="1" applyProtection="1">
      <protection locked="0"/>
    </xf>
    <xf numFmtId="0" fontId="1" fillId="4" borderId="0" xfId="0" applyFont="1" applyFill="1" applyAlignment="1" applyProtection="1">
      <alignment horizontal="center"/>
      <protection locked="0"/>
    </xf>
    <xf numFmtId="0" fontId="12" fillId="4" borderId="46" xfId="0" applyFont="1" applyFill="1" applyBorder="1" applyAlignment="1" applyProtection="1">
      <alignment horizontal="center"/>
      <protection locked="0"/>
    </xf>
    <xf numFmtId="4" fontId="1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34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52" xfId="4" applyNumberFormat="1" applyFont="1" applyFill="1" applyBorder="1" applyAlignment="1">
      <alignment horizontal="center"/>
    </xf>
    <xf numFmtId="49" fontId="1" fillId="4" borderId="38" xfId="4" applyNumberFormat="1" applyFont="1" applyFill="1" applyBorder="1"/>
    <xf numFmtId="4" fontId="21" fillId="4" borderId="33" xfId="4" applyNumberFormat="1" applyFont="1" applyFill="1" applyBorder="1" applyAlignment="1">
      <alignment horizontal="center"/>
    </xf>
    <xf numFmtId="49" fontId="12" fillId="4" borderId="38" xfId="4" applyNumberFormat="1" applyFont="1" applyFill="1" applyBorder="1" applyAlignment="1" applyProtection="1">
      <alignment horizontal="center" vertical="center" wrapText="1"/>
    </xf>
    <xf numFmtId="49" fontId="1" fillId="4" borderId="43" xfId="4" applyNumberFormat="1" applyFont="1" applyFill="1" applyBorder="1"/>
    <xf numFmtId="4" fontId="21" fillId="4" borderId="38" xfId="4" applyNumberFormat="1" applyFont="1" applyFill="1" applyBorder="1" applyAlignment="1">
      <alignment horizontal="center"/>
    </xf>
    <xf numFmtId="49" fontId="12" fillId="4" borderId="34" xfId="4" applyNumberFormat="1" applyFont="1" applyFill="1" applyBorder="1" applyAlignment="1" applyProtection="1">
      <alignment horizontal="center" vertical="center" wrapText="1"/>
    </xf>
    <xf numFmtId="49" fontId="1" fillId="4" borderId="50" xfId="4" applyNumberFormat="1" applyFont="1" applyFill="1" applyBorder="1"/>
    <xf numFmtId="4" fontId="12" fillId="4" borderId="44" xfId="5" applyNumberFormat="1" applyFont="1" applyFill="1" applyBorder="1" applyAlignment="1" applyProtection="1">
      <alignment horizontal="center" vertical="center" wrapText="1"/>
    </xf>
    <xf numFmtId="4" fontId="1" fillId="4" borderId="44" xfId="5" applyNumberFormat="1" applyFont="1" applyFill="1" applyBorder="1" applyAlignment="1" applyProtection="1">
      <alignment horizontal="center" vertical="center" wrapText="1"/>
    </xf>
    <xf numFmtId="4" fontId="21" fillId="4" borderId="34" xfId="5" applyNumberFormat="1" applyFont="1" applyFill="1" applyBorder="1" applyAlignment="1" applyProtection="1">
      <alignment horizontal="center" vertical="center" wrapText="1"/>
    </xf>
    <xf numFmtId="4" fontId="12" fillId="4" borderId="34" xfId="5" applyNumberFormat="1" applyFont="1" applyFill="1" applyBorder="1" applyAlignment="1" applyProtection="1">
      <alignment horizontal="center" vertical="center" wrapText="1"/>
    </xf>
    <xf numFmtId="49" fontId="18" fillId="4" borderId="34" xfId="4" applyNumberFormat="1" applyFont="1" applyFill="1" applyBorder="1" applyAlignment="1" applyProtection="1">
      <alignment horizontal="center" vertical="center" wrapText="1"/>
    </xf>
    <xf numFmtId="49" fontId="21" fillId="4" borderId="50" xfId="4" applyNumberFormat="1" applyFont="1" applyFill="1" applyBorder="1" applyAlignment="1">
      <alignment horizontal="left" indent="2"/>
    </xf>
    <xf numFmtId="49" fontId="1" fillId="4" borderId="50" xfId="4" applyNumberFormat="1" applyFont="1" applyFill="1" applyBorder="1" applyAlignment="1">
      <alignment horizontal="left" vertical="center"/>
    </xf>
    <xf numFmtId="49" fontId="1" fillId="4" borderId="50" xfId="4" applyNumberFormat="1" applyFont="1" applyFill="1" applyBorder="1" applyAlignment="1">
      <alignment vertical="center"/>
    </xf>
    <xf numFmtId="49" fontId="1" fillId="4" borderId="50" xfId="4" applyNumberFormat="1" applyFont="1" applyFill="1" applyBorder="1" applyAlignment="1">
      <alignment vertical="center" wrapText="1"/>
    </xf>
    <xf numFmtId="49" fontId="12" fillId="4" borderId="35" xfId="4" applyNumberFormat="1" applyFont="1" applyFill="1" applyBorder="1" applyAlignment="1" applyProtection="1">
      <alignment horizontal="center" vertical="center" wrapText="1"/>
    </xf>
    <xf numFmtId="49" fontId="1" fillId="4" borderId="53" xfId="4" applyNumberFormat="1" applyFont="1" applyFill="1" applyBorder="1" applyAlignment="1">
      <alignment vertical="center" wrapText="1"/>
    </xf>
    <xf numFmtId="0" fontId="12" fillId="4" borderId="0" xfId="0" applyFont="1" applyFill="1" applyAlignment="1" applyProtection="1">
      <alignment horizontal="center" vertical="center"/>
      <protection locked="0"/>
    </xf>
    <xf numFmtId="14" fontId="12" fillId="4" borderId="0" xfId="0" applyNumberFormat="1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vertical="center"/>
      <protection locked="0"/>
    </xf>
    <xf numFmtId="0" fontId="1" fillId="4" borderId="0" xfId="0" applyNumberFormat="1" applyFont="1" applyFill="1" applyProtection="1">
      <protection locked="0"/>
    </xf>
    <xf numFmtId="0" fontId="12" fillId="4" borderId="0" xfId="0" applyNumberFormat="1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protection locked="0"/>
    </xf>
    <xf numFmtId="0" fontId="1" fillId="4" borderId="0" xfId="4" applyFont="1" applyFill="1" applyAlignment="1" applyProtection="1">
      <alignment horizontal="center"/>
      <protection locked="0"/>
    </xf>
    <xf numFmtId="0" fontId="12" fillId="4" borderId="0" xfId="0" applyFont="1" applyFill="1" applyProtection="1">
      <protection locked="0"/>
    </xf>
    <xf numFmtId="0" fontId="1" fillId="4" borderId="0" xfId="0" applyFont="1" applyFill="1" applyAlignment="1" applyProtection="1">
      <alignment vertical="center"/>
      <protection locked="0"/>
    </xf>
    <xf numFmtId="49" fontId="1" fillId="4" borderId="0" xfId="0" applyNumberFormat="1" applyFont="1" applyFill="1" applyAlignment="1" applyProtection="1">
      <alignment horizontal="right"/>
      <protection locked="0"/>
    </xf>
    <xf numFmtId="0" fontId="22" fillId="4" borderId="0" xfId="0" applyFont="1" applyFill="1" applyAlignment="1" applyProtection="1">
      <alignment horizontal="left"/>
      <protection locked="0"/>
    </xf>
    <xf numFmtId="0" fontId="22" fillId="4" borderId="0" xfId="0" applyFont="1" applyFill="1" applyAlignment="1" applyProtection="1">
      <alignment horizontal="left" indent="1"/>
      <protection locked="0"/>
    </xf>
    <xf numFmtId="0" fontId="12" fillId="4" borderId="0" xfId="0" applyNumberFormat="1" applyFont="1" applyFill="1" applyAlignment="1" applyProtection="1">
      <protection locked="0"/>
    </xf>
    <xf numFmtId="0" fontId="18" fillId="4" borderId="0" xfId="0" applyFont="1" applyFill="1" applyAlignment="1" applyProtection="1">
      <alignment horizontal="left"/>
      <protection locked="0"/>
    </xf>
    <xf numFmtId="0" fontId="21" fillId="4" borderId="0" xfId="0" applyFont="1" applyFill="1" applyAlignment="1" applyProtection="1">
      <alignment horizontal="left" indent="1"/>
      <protection locked="0"/>
    </xf>
    <xf numFmtId="49" fontId="12" fillId="4" borderId="0" xfId="0" applyNumberFormat="1" applyFont="1" applyFill="1" applyAlignment="1" applyProtection="1">
      <alignment horizontal="right"/>
      <protection locked="0"/>
    </xf>
    <xf numFmtId="0" fontId="18" fillId="4" borderId="0" xfId="0" applyFont="1" applyFill="1" applyAlignment="1" applyProtection="1">
      <alignment horizontal="left" indent="1"/>
      <protection locked="0"/>
    </xf>
    <xf numFmtId="0" fontId="18" fillId="4" borderId="0" xfId="0" applyFont="1" applyFill="1" applyAlignment="1" applyProtection="1">
      <alignment horizontal="center"/>
      <protection locked="0"/>
    </xf>
    <xf numFmtId="1" fontId="12" fillId="2" borderId="27" xfId="3" applyFont="1" applyFill="1" applyBorder="1" applyAlignment="1">
      <alignment horizontal="center" vertical="center" wrapText="1"/>
    </xf>
    <xf numFmtId="1" fontId="12" fillId="2" borderId="29" xfId="3" applyFont="1" applyFill="1" applyBorder="1" applyAlignment="1">
      <alignment horizontal="center" vertical="center" wrapText="1"/>
    </xf>
    <xf numFmtId="4" fontId="12" fillId="2" borderId="51" xfId="0" applyNumberFormat="1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4" fontId="12" fillId="2" borderId="45" xfId="0" applyNumberFormat="1" applyFont="1" applyFill="1" applyBorder="1" applyAlignment="1">
      <alignment horizontal="center" vertical="center" wrapText="1"/>
    </xf>
    <xf numFmtId="4" fontId="12" fillId="2" borderId="37" xfId="0" applyNumberFormat="1" applyFont="1" applyFill="1" applyBorder="1" applyAlignment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9" xfId="4" applyFont="1" applyFill="1" applyBorder="1" applyAlignment="1">
      <alignment horizontal="center"/>
    </xf>
    <xf numFmtId="0" fontId="12" fillId="4" borderId="9" xfId="4" applyFont="1" applyFill="1" applyBorder="1"/>
    <xf numFmtId="4" fontId="12" fillId="4" borderId="9" xfId="4" applyNumberFormat="1" applyFont="1" applyFill="1" applyBorder="1" applyAlignment="1">
      <alignment horizontal="center"/>
    </xf>
    <xf numFmtId="4" fontId="12" fillId="4" borderId="51" xfId="4" applyNumberFormat="1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47" xfId="0" applyFont="1" applyFill="1" applyBorder="1" applyAlignment="1">
      <alignment horizontal="center"/>
    </xf>
    <xf numFmtId="0" fontId="2" fillId="4" borderId="33" xfId="0" applyFont="1" applyFill="1" applyBorder="1"/>
    <xf numFmtId="0" fontId="3" fillId="4" borderId="44" xfId="0" applyFont="1" applyFill="1" applyBorder="1" applyAlignment="1">
      <alignment horizontal="center"/>
    </xf>
    <xf numFmtId="0" fontId="2" fillId="4" borderId="34" xfId="0" applyFont="1" applyFill="1" applyBorder="1"/>
    <xf numFmtId="0" fontId="3" fillId="4" borderId="24" xfId="0" applyFont="1" applyFill="1" applyBorder="1" applyAlignment="1">
      <alignment horizontal="center"/>
    </xf>
    <xf numFmtId="0" fontId="2" fillId="4" borderId="35" xfId="0" applyFont="1" applyFill="1" applyBorder="1"/>
    <xf numFmtId="4" fontId="3" fillId="4" borderId="9" xfId="0" applyNumberFormat="1" applyFont="1" applyFill="1" applyBorder="1" applyAlignment="1">
      <alignment horizontal="center"/>
    </xf>
    <xf numFmtId="4" fontId="6" fillId="4" borderId="0" xfId="0" applyNumberFormat="1" applyFont="1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4" fontId="2" fillId="4" borderId="0" xfId="0" applyNumberFormat="1" applyFont="1" applyFill="1"/>
    <xf numFmtId="0" fontId="3" fillId="4" borderId="33" xfId="0" applyFont="1" applyFill="1" applyBorder="1" applyAlignment="1">
      <alignment horizontal="left"/>
    </xf>
    <xf numFmtId="0" fontId="3" fillId="4" borderId="24" xfId="0" applyFont="1" applyFill="1" applyBorder="1" applyAlignment="1">
      <alignment horizontal="left"/>
    </xf>
    <xf numFmtId="0" fontId="24" fillId="4" borderId="0" xfId="0" applyFont="1" applyFill="1" applyBorder="1"/>
    <xf numFmtId="0" fontId="25" fillId="4" borderId="0" xfId="0" applyFont="1" applyFill="1" applyBorder="1"/>
    <xf numFmtId="4" fontId="7" fillId="4" borderId="0" xfId="0" applyNumberFormat="1" applyFont="1" applyFill="1" applyAlignment="1">
      <alignment horizontal="center"/>
    </xf>
    <xf numFmtId="0" fontId="2" fillId="4" borderId="0" xfId="0" applyFont="1" applyFill="1" applyBorder="1" applyAlignment="1"/>
    <xf numFmtId="0" fontId="3" fillId="4" borderId="51" xfId="0" applyFont="1" applyFill="1" applyBorder="1" applyAlignment="1">
      <alignment horizontal="center"/>
    </xf>
    <xf numFmtId="0" fontId="3" fillId="4" borderId="49" xfId="0" applyFont="1" applyFill="1" applyBorder="1"/>
    <xf numFmtId="4" fontId="3" fillId="4" borderId="0" xfId="0" applyNumberFormat="1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36" xfId="0" applyFont="1" applyFill="1" applyBorder="1"/>
    <xf numFmtId="0" fontId="3" fillId="4" borderId="26" xfId="0" applyFont="1" applyFill="1" applyBorder="1" applyAlignment="1">
      <alignment horizontal="center"/>
    </xf>
    <xf numFmtId="0" fontId="2" fillId="4" borderId="31" xfId="0" applyFont="1" applyFill="1" applyBorder="1"/>
    <xf numFmtId="0" fontId="3" fillId="4" borderId="13" xfId="0" applyFont="1" applyFill="1" applyBorder="1" applyAlignment="1">
      <alignment horizontal="center"/>
    </xf>
    <xf numFmtId="0" fontId="21" fillId="4" borderId="0" xfId="0" applyNumberFormat="1" applyFont="1" applyFill="1" applyAlignment="1" applyProtection="1">
      <alignment horizont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>
      <alignment vertical="center"/>
    </xf>
    <xf numFmtId="0" fontId="26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26" fillId="7" borderId="51" xfId="0" applyFont="1" applyFill="1" applyBorder="1" applyAlignment="1">
      <alignment vertical="center"/>
    </xf>
    <xf numFmtId="0" fontId="2" fillId="7" borderId="49" xfId="0" applyFont="1" applyFill="1" applyBorder="1" applyAlignment="1">
      <alignment vertical="center"/>
    </xf>
    <xf numFmtId="0" fontId="2" fillId="7" borderId="54" xfId="0" applyFont="1" applyFill="1" applyBorder="1" applyAlignment="1">
      <alignment vertical="center"/>
    </xf>
    <xf numFmtId="0" fontId="26" fillId="7" borderId="51" xfId="0" applyFont="1" applyFill="1" applyBorder="1" applyAlignment="1">
      <alignment horizontal="left" vertical="center"/>
    </xf>
    <xf numFmtId="0" fontId="2" fillId="7" borderId="54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vertical="center"/>
    </xf>
    <xf numFmtId="0" fontId="26" fillId="7" borderId="49" xfId="0" applyFont="1" applyFill="1" applyBorder="1" applyAlignment="1">
      <alignment vertical="center"/>
    </xf>
    <xf numFmtId="49" fontId="13" fillId="6" borderId="0" xfId="2" applyNumberFormat="1" applyFont="1" applyFill="1" applyBorder="1" applyAlignment="1" applyProtection="1">
      <alignment horizontal="left" vertical="center"/>
    </xf>
    <xf numFmtId="3" fontId="13" fillId="6" borderId="0" xfId="2" applyNumberFormat="1" applyFont="1" applyFill="1" applyBorder="1" applyAlignment="1">
      <alignment horizontal="left" vertical="center"/>
    </xf>
    <xf numFmtId="0" fontId="26" fillId="7" borderId="51" xfId="0" applyFont="1" applyFill="1" applyBorder="1"/>
    <xf numFmtId="0" fontId="2" fillId="7" borderId="49" xfId="0" applyFont="1" applyFill="1" applyBorder="1"/>
    <xf numFmtId="0" fontId="2" fillId="7" borderId="54" xfId="0" applyFont="1" applyFill="1" applyBorder="1"/>
    <xf numFmtId="0" fontId="17" fillId="7" borderId="51" xfId="0" applyFont="1" applyFill="1" applyBorder="1" applyAlignment="1">
      <alignment vertical="center"/>
    </xf>
    <xf numFmtId="0" fontId="14" fillId="7" borderId="51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>
      <alignment horizontal="center" vertical="center" wrapText="1"/>
    </xf>
    <xf numFmtId="3" fontId="2" fillId="7" borderId="2" xfId="0" applyNumberFormat="1" applyFont="1" applyFill="1" applyBorder="1"/>
    <xf numFmtId="0" fontId="12" fillId="7" borderId="49" xfId="0" applyFont="1" applyFill="1" applyBorder="1" applyAlignment="1" applyProtection="1">
      <alignment horizontal="center"/>
      <protection locked="0"/>
    </xf>
    <xf numFmtId="0" fontId="8" fillId="4" borderId="0" xfId="0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right" vertical="center"/>
    </xf>
    <xf numFmtId="0" fontId="2" fillId="7" borderId="2" xfId="0" applyFont="1" applyFill="1" applyBorder="1" applyAlignment="1">
      <alignment horizontal="center"/>
    </xf>
    <xf numFmtId="9" fontId="2" fillId="7" borderId="2" xfId="0" applyNumberFormat="1" applyFont="1" applyFill="1" applyBorder="1"/>
    <xf numFmtId="3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 wrapText="1"/>
    </xf>
    <xf numFmtId="0" fontId="2" fillId="4" borderId="48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/>
    </xf>
    <xf numFmtId="0" fontId="2" fillId="4" borderId="0" xfId="0" applyFont="1" applyFill="1" applyAlignment="1">
      <alignment horizontal="left" wrapText="1"/>
    </xf>
    <xf numFmtId="0" fontId="3" fillId="4" borderId="51" xfId="0" applyFont="1" applyFill="1" applyBorder="1" applyAlignment="1">
      <alignment horizontal="center"/>
    </xf>
    <xf numFmtId="0" fontId="2" fillId="4" borderId="54" xfId="0" applyFont="1" applyFill="1" applyBorder="1" applyAlignment="1">
      <alignment horizontal="center"/>
    </xf>
    <xf numFmtId="0" fontId="3" fillId="4" borderId="51" xfId="0" applyFont="1" applyFill="1" applyBorder="1" applyAlignment="1"/>
    <xf numFmtId="0" fontId="2" fillId="4" borderId="54" xfId="0" applyFont="1" applyFill="1" applyBorder="1" applyAlignment="1"/>
    <xf numFmtId="0" fontId="2" fillId="2" borderId="6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6">
    <cellStyle name="Blue" xfId="3"/>
    <cellStyle name="Normal" xfId="0" builtinId="0"/>
    <cellStyle name="Normal 2" xfId="4"/>
    <cellStyle name="Normal 3" xfId="2"/>
    <cellStyle name="Normal 5" xfId="1"/>
    <cellStyle name="White" xf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6"/>
  <sheetViews>
    <sheetView tabSelected="1" view="pageBreakPreview" topLeftCell="A58" zoomScale="85" zoomScaleNormal="100" zoomScaleSheetLayoutView="85" workbookViewId="0">
      <selection activeCell="F81" sqref="F81"/>
    </sheetView>
  </sheetViews>
  <sheetFormatPr defaultRowHeight="12.75"/>
  <cols>
    <col min="1" max="1" width="9.140625" style="3"/>
    <col min="2" max="2" width="37.7109375" style="3" customWidth="1"/>
    <col min="3" max="3" width="57.42578125" style="3" customWidth="1"/>
    <col min="4" max="10" width="9.140625" style="3"/>
    <col min="11" max="11" width="42" style="3" customWidth="1"/>
    <col min="12" max="16384" width="9.140625" style="3"/>
  </cols>
  <sheetData>
    <row r="2" spans="2:11" ht="13.5" thickBot="1">
      <c r="C2" s="2" t="s">
        <v>53</v>
      </c>
      <c r="D2" s="82"/>
      <c r="E2" s="82"/>
      <c r="F2" s="82"/>
      <c r="G2" s="82"/>
      <c r="H2" s="82"/>
      <c r="I2" s="82"/>
      <c r="J2" s="82"/>
      <c r="K2" s="82"/>
    </row>
    <row r="3" spans="2:11" ht="13.5" thickTop="1"/>
    <row r="4" spans="2:11" ht="13.5" thickBot="1"/>
    <row r="5" spans="2:11" ht="19.5" thickBot="1">
      <c r="B5" s="219" t="s">
        <v>196</v>
      </c>
      <c r="C5" s="220"/>
      <c r="D5" s="220"/>
    </row>
    <row r="6" spans="2:11" ht="24.75" customHeight="1" thickBot="1">
      <c r="B6" s="215" t="s">
        <v>11</v>
      </c>
    </row>
    <row r="7" spans="2:11" ht="21" customHeight="1" thickBot="1">
      <c r="B7" s="21" t="s">
        <v>0</v>
      </c>
      <c r="C7" s="23" t="s">
        <v>4</v>
      </c>
      <c r="D7" s="57">
        <v>2015</v>
      </c>
      <c r="E7" s="22">
        <v>2016</v>
      </c>
      <c r="F7" s="22">
        <v>2017</v>
      </c>
      <c r="G7" s="22">
        <v>2018</v>
      </c>
      <c r="H7" s="22">
        <v>2019</v>
      </c>
      <c r="I7" s="22">
        <v>2020</v>
      </c>
      <c r="J7" s="39">
        <v>2021</v>
      </c>
      <c r="K7" s="50" t="s">
        <v>10</v>
      </c>
    </row>
    <row r="8" spans="2:11" ht="22.5" customHeight="1">
      <c r="B8" s="238" t="s">
        <v>2</v>
      </c>
      <c r="C8" s="66" t="s">
        <v>26</v>
      </c>
      <c r="D8" s="58">
        <v>18355</v>
      </c>
      <c r="E8" s="11">
        <v>18177</v>
      </c>
      <c r="F8" s="11">
        <v>17998</v>
      </c>
      <c r="G8" s="11">
        <v>17820</v>
      </c>
      <c r="H8" s="11">
        <v>17642</v>
      </c>
      <c r="I8" s="11">
        <v>17464</v>
      </c>
      <c r="J8" s="43">
        <v>17281</v>
      </c>
      <c r="K8" s="36"/>
    </row>
    <row r="9" spans="2:11" ht="22.5" customHeight="1">
      <c r="B9" s="239"/>
      <c r="C9" s="67" t="s">
        <v>27</v>
      </c>
      <c r="D9" s="61"/>
      <c r="E9" s="8"/>
      <c r="F9" s="8"/>
      <c r="G9" s="8"/>
      <c r="H9" s="8"/>
      <c r="I9" s="8"/>
      <c r="J9" s="48"/>
      <c r="K9" s="41"/>
    </row>
    <row r="10" spans="2:11" ht="22.5" customHeight="1" thickBot="1">
      <c r="B10" s="240"/>
      <c r="C10" s="70" t="s">
        <v>28</v>
      </c>
      <c r="D10" s="63">
        <f>D8+D9</f>
        <v>18355</v>
      </c>
      <c r="E10" s="16">
        <f t="shared" ref="E10:J10" si="0">E8+E9</f>
        <v>18177</v>
      </c>
      <c r="F10" s="16">
        <f t="shared" si="0"/>
        <v>17998</v>
      </c>
      <c r="G10" s="16">
        <f t="shared" si="0"/>
        <v>17820</v>
      </c>
      <c r="H10" s="16">
        <f t="shared" si="0"/>
        <v>17642</v>
      </c>
      <c r="I10" s="16">
        <f t="shared" si="0"/>
        <v>17464</v>
      </c>
      <c r="J10" s="45">
        <f t="shared" si="0"/>
        <v>17281</v>
      </c>
      <c r="K10" s="51"/>
    </row>
    <row r="11" spans="2:11" ht="12.75" customHeight="1">
      <c r="B11" s="238" t="s">
        <v>5</v>
      </c>
      <c r="C11" s="66" t="s">
        <v>26</v>
      </c>
      <c r="D11" s="58">
        <v>8622</v>
      </c>
      <c r="E11" s="11">
        <v>8773</v>
      </c>
      <c r="F11" s="11">
        <v>8923</v>
      </c>
      <c r="G11" s="11">
        <v>9074</v>
      </c>
      <c r="H11" s="11">
        <v>9081</v>
      </c>
      <c r="I11" s="11">
        <v>9091</v>
      </c>
      <c r="J11" s="43">
        <v>9099</v>
      </c>
      <c r="K11" s="36"/>
    </row>
    <row r="12" spans="2:11" ht="15" customHeight="1">
      <c r="B12" s="239"/>
      <c r="C12" s="67" t="s">
        <v>27</v>
      </c>
      <c r="D12" s="61"/>
      <c r="E12" s="8"/>
      <c r="F12" s="8"/>
      <c r="G12" s="8"/>
      <c r="H12" s="8"/>
      <c r="I12" s="8"/>
      <c r="J12" s="48"/>
      <c r="K12" s="37"/>
    </row>
    <row r="13" spans="2:11" ht="15.75" customHeight="1">
      <c r="B13" s="239"/>
      <c r="C13" s="70" t="s">
        <v>28</v>
      </c>
      <c r="D13" s="15">
        <f t="shared" ref="D13:J13" si="1">D11+D12</f>
        <v>8622</v>
      </c>
      <c r="E13" s="5">
        <f t="shared" si="1"/>
        <v>8773</v>
      </c>
      <c r="F13" s="5">
        <f t="shared" si="1"/>
        <v>8923</v>
      </c>
      <c r="G13" s="5">
        <f t="shared" si="1"/>
        <v>9074</v>
      </c>
      <c r="H13" s="5">
        <f t="shared" si="1"/>
        <v>9081</v>
      </c>
      <c r="I13" s="5">
        <f t="shared" si="1"/>
        <v>9091</v>
      </c>
      <c r="J13" s="46">
        <f t="shared" si="1"/>
        <v>9099</v>
      </c>
      <c r="K13" s="52"/>
    </row>
    <row r="14" spans="2:11" ht="12.75" customHeight="1">
      <c r="B14" s="239"/>
      <c r="C14" s="71" t="s">
        <v>22</v>
      </c>
      <c r="D14" s="59">
        <v>7854</v>
      </c>
      <c r="E14" s="17">
        <v>8005</v>
      </c>
      <c r="F14" s="17">
        <v>8155</v>
      </c>
      <c r="G14" s="17">
        <v>8306</v>
      </c>
      <c r="H14" s="17">
        <v>8311</v>
      </c>
      <c r="I14" s="17">
        <v>8321</v>
      </c>
      <c r="J14" s="44">
        <v>8329</v>
      </c>
      <c r="K14" s="37"/>
    </row>
    <row r="15" spans="2:11" ht="12.75" customHeight="1">
      <c r="B15" s="239"/>
      <c r="C15" s="71" t="s">
        <v>23</v>
      </c>
      <c r="D15" s="59">
        <v>29</v>
      </c>
      <c r="E15" s="17">
        <v>29</v>
      </c>
      <c r="F15" s="17">
        <v>29</v>
      </c>
      <c r="G15" s="17">
        <v>29</v>
      </c>
      <c r="H15" s="17">
        <v>29</v>
      </c>
      <c r="I15" s="17">
        <v>29</v>
      </c>
      <c r="J15" s="44">
        <v>29</v>
      </c>
      <c r="K15" s="37"/>
    </row>
    <row r="16" spans="2:11" ht="12.75" customHeight="1">
      <c r="B16" s="239"/>
      <c r="C16" s="71" t="s">
        <v>24</v>
      </c>
      <c r="D16" s="59">
        <v>739</v>
      </c>
      <c r="E16" s="17">
        <v>739</v>
      </c>
      <c r="F16" s="17">
        <v>739</v>
      </c>
      <c r="G16" s="17">
        <v>739</v>
      </c>
      <c r="H16" s="17">
        <v>741</v>
      </c>
      <c r="I16" s="17">
        <v>741</v>
      </c>
      <c r="J16" s="44">
        <v>741</v>
      </c>
      <c r="K16" s="37"/>
    </row>
    <row r="17" spans="2:11" ht="13.5" thickBot="1">
      <c r="B17" s="247"/>
      <c r="C17" s="76" t="s">
        <v>25</v>
      </c>
      <c r="D17" s="74">
        <f t="shared" ref="D17:J17" si="2">D13-D14-D15-D16</f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20">
        <f t="shared" si="2"/>
        <v>0</v>
      </c>
      <c r="J17" s="47">
        <f t="shared" si="2"/>
        <v>0</v>
      </c>
      <c r="K17" s="53"/>
    </row>
    <row r="18" spans="2:11">
      <c r="B18" s="241" t="s">
        <v>6</v>
      </c>
      <c r="C18" s="66" t="s">
        <v>32</v>
      </c>
      <c r="D18" s="58">
        <v>544298</v>
      </c>
      <c r="E18" s="11">
        <v>547000</v>
      </c>
      <c r="F18" s="11">
        <v>581500</v>
      </c>
      <c r="G18" s="11">
        <v>580253</v>
      </c>
      <c r="H18" s="11">
        <v>585453</v>
      </c>
      <c r="I18" s="11">
        <v>585757</v>
      </c>
      <c r="J18" s="43">
        <v>607253</v>
      </c>
      <c r="K18" s="36"/>
    </row>
    <row r="19" spans="2:11">
      <c r="B19" s="242"/>
      <c r="C19" s="67" t="s">
        <v>31</v>
      </c>
      <c r="D19" s="61"/>
      <c r="E19" s="8"/>
      <c r="F19" s="8"/>
      <c r="G19" s="8"/>
      <c r="H19" s="8"/>
      <c r="I19" s="8"/>
      <c r="J19" s="48"/>
      <c r="K19" s="41"/>
    </row>
    <row r="20" spans="2:11">
      <c r="B20" s="242"/>
      <c r="C20" s="67" t="s">
        <v>29</v>
      </c>
      <c r="D20" s="61"/>
      <c r="E20" s="8"/>
      <c r="F20" s="8"/>
      <c r="G20" s="8">
        <v>1247</v>
      </c>
      <c r="H20" s="8">
        <v>1247</v>
      </c>
      <c r="I20" s="8">
        <v>2495</v>
      </c>
      <c r="J20" s="48">
        <v>1247</v>
      </c>
      <c r="K20" s="41"/>
    </row>
    <row r="21" spans="2:11" ht="13.5" thickBot="1">
      <c r="B21" s="243"/>
      <c r="C21" s="68" t="s">
        <v>28</v>
      </c>
      <c r="D21" s="60">
        <f>D18+D19+D20</f>
        <v>544298</v>
      </c>
      <c r="E21" s="13">
        <f t="shared" ref="E21:J21" si="3">E18+E19+E20</f>
        <v>547000</v>
      </c>
      <c r="F21" s="13">
        <f t="shared" si="3"/>
        <v>581500</v>
      </c>
      <c r="G21" s="13">
        <f t="shared" si="3"/>
        <v>581500</v>
      </c>
      <c r="H21" s="13">
        <f t="shared" si="3"/>
        <v>586700</v>
      </c>
      <c r="I21" s="13">
        <f t="shared" si="3"/>
        <v>588252</v>
      </c>
      <c r="J21" s="49">
        <f t="shared" si="3"/>
        <v>608500</v>
      </c>
      <c r="K21" s="53"/>
    </row>
    <row r="22" spans="2:11">
      <c r="B22" s="241" t="s">
        <v>7</v>
      </c>
      <c r="C22" s="66" t="s">
        <v>30</v>
      </c>
      <c r="D22" s="58">
        <v>22060</v>
      </c>
      <c r="E22" s="11">
        <v>22000</v>
      </c>
      <c r="F22" s="11">
        <v>23774</v>
      </c>
      <c r="G22" s="11">
        <v>23737</v>
      </c>
      <c r="H22" s="11">
        <v>23751</v>
      </c>
      <c r="I22" s="11">
        <v>23751</v>
      </c>
      <c r="J22" s="43">
        <v>23751</v>
      </c>
      <c r="K22" s="36"/>
    </row>
    <row r="23" spans="2:11">
      <c r="B23" s="242"/>
      <c r="C23" s="67" t="s">
        <v>31</v>
      </c>
      <c r="D23" s="61"/>
      <c r="E23" s="8"/>
      <c r="F23" s="8"/>
      <c r="G23" s="8"/>
      <c r="H23" s="8"/>
      <c r="I23" s="8"/>
      <c r="J23" s="48"/>
      <c r="K23" s="41"/>
    </row>
    <row r="24" spans="2:11">
      <c r="B24" s="242"/>
      <c r="C24" s="67" t="s">
        <v>29</v>
      </c>
      <c r="D24" s="61"/>
      <c r="E24" s="8"/>
      <c r="F24" s="8"/>
      <c r="G24" s="8">
        <v>49</v>
      </c>
      <c r="H24" s="8">
        <v>49</v>
      </c>
      <c r="I24" s="8">
        <v>97</v>
      </c>
      <c r="J24" s="48">
        <v>49</v>
      </c>
      <c r="K24" s="41"/>
    </row>
    <row r="25" spans="2:11" ht="13.5" thickBot="1">
      <c r="B25" s="243"/>
      <c r="C25" s="68" t="s">
        <v>28</v>
      </c>
      <c r="D25" s="60">
        <f t="shared" ref="D25:J25" si="4">D22+D23+D24</f>
        <v>22060</v>
      </c>
      <c r="E25" s="13">
        <f t="shared" si="4"/>
        <v>22000</v>
      </c>
      <c r="F25" s="13">
        <f t="shared" si="4"/>
        <v>23774</v>
      </c>
      <c r="G25" s="13">
        <f t="shared" si="4"/>
        <v>23786</v>
      </c>
      <c r="H25" s="13">
        <f t="shared" si="4"/>
        <v>23800</v>
      </c>
      <c r="I25" s="13">
        <f t="shared" si="4"/>
        <v>23848</v>
      </c>
      <c r="J25" s="49">
        <f t="shared" si="4"/>
        <v>23800</v>
      </c>
      <c r="K25" s="53"/>
    </row>
    <row r="26" spans="2:11">
      <c r="B26" s="241" t="s">
        <v>8</v>
      </c>
      <c r="C26" s="66" t="s">
        <v>30</v>
      </c>
      <c r="D26" s="58">
        <v>146820</v>
      </c>
      <c r="E26" s="11">
        <v>142000</v>
      </c>
      <c r="F26" s="11">
        <v>148000</v>
      </c>
      <c r="G26" s="11">
        <v>147676</v>
      </c>
      <c r="H26" s="11">
        <v>147676</v>
      </c>
      <c r="I26" s="11">
        <v>147252</v>
      </c>
      <c r="J26" s="43">
        <v>147576</v>
      </c>
      <c r="K26" s="36"/>
    </row>
    <row r="27" spans="2:11">
      <c r="B27" s="242"/>
      <c r="C27" s="67" t="s">
        <v>31</v>
      </c>
      <c r="D27" s="61"/>
      <c r="E27" s="8"/>
      <c r="F27" s="8"/>
      <c r="G27" s="8"/>
      <c r="H27" s="8"/>
      <c r="I27" s="8"/>
      <c r="J27" s="48"/>
      <c r="K27" s="41"/>
    </row>
    <row r="28" spans="2:11">
      <c r="B28" s="242"/>
      <c r="C28" s="67" t="s">
        <v>29</v>
      </c>
      <c r="D28" s="61"/>
      <c r="E28" s="8"/>
      <c r="F28" s="8"/>
      <c r="G28" s="8">
        <v>324</v>
      </c>
      <c r="H28" s="8">
        <v>324</v>
      </c>
      <c r="I28" s="8">
        <v>648</v>
      </c>
      <c r="J28" s="48">
        <v>324</v>
      </c>
      <c r="K28" s="41"/>
    </row>
    <row r="29" spans="2:11" ht="13.5" thickBot="1">
      <c r="B29" s="243"/>
      <c r="C29" s="68" t="s">
        <v>28</v>
      </c>
      <c r="D29" s="60">
        <f t="shared" ref="D29:J29" si="5">D26+D27+D28</f>
        <v>146820</v>
      </c>
      <c r="E29" s="13">
        <f t="shared" si="5"/>
        <v>142000</v>
      </c>
      <c r="F29" s="13">
        <f t="shared" si="5"/>
        <v>148000</v>
      </c>
      <c r="G29" s="13">
        <f t="shared" si="5"/>
        <v>148000</v>
      </c>
      <c r="H29" s="13">
        <f t="shared" si="5"/>
        <v>148000</v>
      </c>
      <c r="I29" s="13">
        <f t="shared" si="5"/>
        <v>147900</v>
      </c>
      <c r="J29" s="49">
        <f t="shared" si="5"/>
        <v>147900</v>
      </c>
      <c r="K29" s="53"/>
    </row>
    <row r="30" spans="2:11">
      <c r="B30" s="244" t="s">
        <v>9</v>
      </c>
      <c r="C30" s="66" t="s">
        <v>33</v>
      </c>
      <c r="D30" s="75">
        <f t="shared" ref="D30:J32" si="6">D18+D22+D26</f>
        <v>713178</v>
      </c>
      <c r="E30" s="10">
        <f t="shared" si="6"/>
        <v>711000</v>
      </c>
      <c r="F30" s="10">
        <f t="shared" si="6"/>
        <v>753274</v>
      </c>
      <c r="G30" s="10">
        <f t="shared" si="6"/>
        <v>751666</v>
      </c>
      <c r="H30" s="10">
        <f t="shared" si="6"/>
        <v>756880</v>
      </c>
      <c r="I30" s="10">
        <f t="shared" si="6"/>
        <v>756760</v>
      </c>
      <c r="J30" s="32">
        <f t="shared" si="6"/>
        <v>778580</v>
      </c>
      <c r="K30" s="54"/>
    </row>
    <row r="31" spans="2:11">
      <c r="B31" s="245"/>
      <c r="C31" s="67" t="s">
        <v>31</v>
      </c>
      <c r="D31" s="65">
        <f t="shared" si="6"/>
        <v>0</v>
      </c>
      <c r="E31" s="4">
        <f t="shared" si="6"/>
        <v>0</v>
      </c>
      <c r="F31" s="4">
        <f t="shared" si="6"/>
        <v>0</v>
      </c>
      <c r="G31" s="4">
        <f t="shared" si="6"/>
        <v>0</v>
      </c>
      <c r="H31" s="4">
        <f t="shared" si="6"/>
        <v>0</v>
      </c>
      <c r="I31" s="4">
        <f t="shared" si="6"/>
        <v>0</v>
      </c>
      <c r="J31" s="14">
        <f t="shared" si="6"/>
        <v>0</v>
      </c>
      <c r="K31" s="52"/>
    </row>
    <row r="32" spans="2:11">
      <c r="B32" s="245"/>
      <c r="C32" s="67" t="s">
        <v>29</v>
      </c>
      <c r="D32" s="65">
        <f t="shared" si="6"/>
        <v>0</v>
      </c>
      <c r="E32" s="4">
        <f t="shared" si="6"/>
        <v>0</v>
      </c>
      <c r="F32" s="4">
        <f t="shared" si="6"/>
        <v>0</v>
      </c>
      <c r="G32" s="4">
        <f t="shared" si="6"/>
        <v>1620</v>
      </c>
      <c r="H32" s="4">
        <f t="shared" si="6"/>
        <v>1620</v>
      </c>
      <c r="I32" s="4">
        <f t="shared" si="6"/>
        <v>3240</v>
      </c>
      <c r="J32" s="14">
        <f t="shared" si="6"/>
        <v>1620</v>
      </c>
      <c r="K32" s="52"/>
    </row>
    <row r="33" spans="2:11" ht="13.5" thickBot="1">
      <c r="B33" s="246"/>
      <c r="C33" s="68" t="s">
        <v>28</v>
      </c>
      <c r="D33" s="60">
        <f t="shared" ref="D33:J33" si="7">D30+D31+D32</f>
        <v>713178</v>
      </c>
      <c r="E33" s="13">
        <f t="shared" si="7"/>
        <v>711000</v>
      </c>
      <c r="F33" s="13">
        <f t="shared" si="7"/>
        <v>753274</v>
      </c>
      <c r="G33" s="13">
        <f t="shared" si="7"/>
        <v>753286</v>
      </c>
      <c r="H33" s="13">
        <f t="shared" si="7"/>
        <v>758500</v>
      </c>
      <c r="I33" s="13">
        <f t="shared" si="7"/>
        <v>760000</v>
      </c>
      <c r="J33" s="49">
        <f t="shared" si="7"/>
        <v>780200</v>
      </c>
      <c r="K33" s="53"/>
    </row>
    <row r="35" spans="2:11" ht="18" customHeight="1" thickBot="1">
      <c r="B35" s="2" t="s">
        <v>12</v>
      </c>
    </row>
    <row r="36" spans="2:11" ht="13.5" thickBot="1">
      <c r="B36" s="21" t="s">
        <v>0</v>
      </c>
      <c r="C36" s="23" t="s">
        <v>4</v>
      </c>
      <c r="D36" s="57">
        <v>2015</v>
      </c>
      <c r="E36" s="22">
        <v>2016</v>
      </c>
      <c r="F36" s="22">
        <v>2017</v>
      </c>
      <c r="G36" s="22">
        <v>2018</v>
      </c>
      <c r="H36" s="22">
        <v>2019</v>
      </c>
      <c r="I36" s="22">
        <v>2020</v>
      </c>
      <c r="J36" s="39">
        <v>2021</v>
      </c>
      <c r="K36" s="50" t="s">
        <v>10</v>
      </c>
    </row>
    <row r="37" spans="2:11" ht="19.5" customHeight="1">
      <c r="B37" s="248" t="s">
        <v>13</v>
      </c>
      <c r="C37" s="66" t="s">
        <v>26</v>
      </c>
      <c r="D37" s="58">
        <v>17550</v>
      </c>
      <c r="E37" s="11">
        <v>17332</v>
      </c>
      <c r="F37" s="11">
        <v>17358</v>
      </c>
      <c r="G37" s="11">
        <v>17180</v>
      </c>
      <c r="H37" s="11">
        <v>17134</v>
      </c>
      <c r="I37" s="11">
        <v>17197</v>
      </c>
      <c r="J37" s="43">
        <v>16883</v>
      </c>
      <c r="K37" s="36"/>
    </row>
    <row r="38" spans="2:11" ht="19.5" customHeight="1">
      <c r="B38" s="249"/>
      <c r="C38" s="67" t="s">
        <v>27</v>
      </c>
      <c r="D38" s="61"/>
      <c r="E38" s="8"/>
      <c r="F38" s="8"/>
      <c r="G38" s="8"/>
      <c r="H38" s="8"/>
      <c r="I38" s="8"/>
      <c r="J38" s="48"/>
      <c r="K38" s="37"/>
    </row>
    <row r="39" spans="2:11" ht="19.5" customHeight="1" thickBot="1">
      <c r="B39" s="250"/>
      <c r="C39" s="68" t="s">
        <v>28</v>
      </c>
      <c r="D39" s="60">
        <f t="shared" ref="D39:J39" si="8">D37+D38</f>
        <v>17550</v>
      </c>
      <c r="E39" s="13">
        <f t="shared" si="8"/>
        <v>17332</v>
      </c>
      <c r="F39" s="13">
        <f t="shared" si="8"/>
        <v>17358</v>
      </c>
      <c r="G39" s="13">
        <f t="shared" si="8"/>
        <v>17180</v>
      </c>
      <c r="H39" s="13">
        <f t="shared" si="8"/>
        <v>17134</v>
      </c>
      <c r="I39" s="13">
        <f t="shared" si="8"/>
        <v>17197</v>
      </c>
      <c r="J39" s="49">
        <f t="shared" si="8"/>
        <v>16883</v>
      </c>
      <c r="K39" s="53"/>
    </row>
    <row r="40" spans="2:11" ht="12.75" customHeight="1">
      <c r="B40" s="253" t="s">
        <v>14</v>
      </c>
      <c r="C40" s="69" t="s">
        <v>26</v>
      </c>
      <c r="D40" s="58">
        <v>7532</v>
      </c>
      <c r="E40" s="11">
        <v>7639</v>
      </c>
      <c r="F40" s="11">
        <v>7745</v>
      </c>
      <c r="G40" s="11">
        <v>7852</v>
      </c>
      <c r="H40" s="11">
        <v>7858</v>
      </c>
      <c r="I40" s="11">
        <v>7866</v>
      </c>
      <c r="J40" s="43">
        <v>7873</v>
      </c>
      <c r="K40" s="41"/>
    </row>
    <row r="41" spans="2:11">
      <c r="B41" s="253"/>
      <c r="C41" s="67" t="s">
        <v>27</v>
      </c>
      <c r="D41" s="61"/>
      <c r="E41" s="8"/>
      <c r="F41" s="8"/>
      <c r="G41" s="8"/>
      <c r="H41" s="8"/>
      <c r="I41" s="8"/>
      <c r="J41" s="48"/>
      <c r="K41" s="37"/>
    </row>
    <row r="42" spans="2:11">
      <c r="B42" s="253"/>
      <c r="C42" s="70" t="s">
        <v>28</v>
      </c>
      <c r="D42" s="15">
        <f t="shared" ref="D42:J42" si="9">D40+D41</f>
        <v>7532</v>
      </c>
      <c r="E42" s="5">
        <f t="shared" si="9"/>
        <v>7639</v>
      </c>
      <c r="F42" s="5">
        <f t="shared" si="9"/>
        <v>7745</v>
      </c>
      <c r="G42" s="5">
        <f t="shared" si="9"/>
        <v>7852</v>
      </c>
      <c r="H42" s="5">
        <f t="shared" si="9"/>
        <v>7858</v>
      </c>
      <c r="I42" s="5">
        <f t="shared" si="9"/>
        <v>7866</v>
      </c>
      <c r="J42" s="46">
        <f t="shared" si="9"/>
        <v>7873</v>
      </c>
      <c r="K42" s="52"/>
    </row>
    <row r="43" spans="2:11">
      <c r="B43" s="253"/>
      <c r="C43" s="71" t="s">
        <v>34</v>
      </c>
      <c r="D43" s="59">
        <v>6792</v>
      </c>
      <c r="E43" s="17">
        <v>6896</v>
      </c>
      <c r="F43" s="17">
        <v>7001</v>
      </c>
      <c r="G43" s="17">
        <v>7108</v>
      </c>
      <c r="H43" s="17">
        <v>7112</v>
      </c>
      <c r="I43" s="17">
        <v>7118</v>
      </c>
      <c r="J43" s="44">
        <v>7125</v>
      </c>
      <c r="K43" s="37"/>
    </row>
    <row r="44" spans="2:11" ht="15" customHeight="1">
      <c r="B44" s="253"/>
      <c r="C44" s="71" t="s">
        <v>35</v>
      </c>
      <c r="D44" s="59">
        <v>28</v>
      </c>
      <c r="E44" s="17">
        <v>28</v>
      </c>
      <c r="F44" s="17">
        <v>28</v>
      </c>
      <c r="G44" s="17">
        <v>28</v>
      </c>
      <c r="H44" s="17">
        <v>28</v>
      </c>
      <c r="I44" s="17">
        <v>28</v>
      </c>
      <c r="J44" s="44">
        <v>28</v>
      </c>
      <c r="K44" s="37"/>
    </row>
    <row r="45" spans="2:11">
      <c r="B45" s="253"/>
      <c r="C45" s="71" t="s">
        <v>36</v>
      </c>
      <c r="D45" s="59">
        <v>712</v>
      </c>
      <c r="E45" s="17">
        <v>715</v>
      </c>
      <c r="F45" s="17">
        <v>716</v>
      </c>
      <c r="G45" s="17">
        <v>716</v>
      </c>
      <c r="H45" s="17">
        <v>718</v>
      </c>
      <c r="I45" s="17">
        <v>720</v>
      </c>
      <c r="J45" s="44">
        <v>720</v>
      </c>
      <c r="K45" s="37"/>
    </row>
    <row r="46" spans="2:11" ht="13.5" thickBot="1">
      <c r="B46" s="253"/>
      <c r="C46" s="72" t="s">
        <v>25</v>
      </c>
      <c r="D46" s="62">
        <f t="shared" ref="D46:J46" si="10">D42-D43-D44-D45</f>
        <v>0</v>
      </c>
      <c r="E46" s="24">
        <f t="shared" si="10"/>
        <v>0</v>
      </c>
      <c r="F46" s="24">
        <f t="shared" si="10"/>
        <v>0</v>
      </c>
      <c r="G46" s="24">
        <f t="shared" si="10"/>
        <v>0</v>
      </c>
      <c r="H46" s="24">
        <f t="shared" si="10"/>
        <v>0</v>
      </c>
      <c r="I46" s="24">
        <f t="shared" si="10"/>
        <v>0</v>
      </c>
      <c r="J46" s="55">
        <f t="shared" si="10"/>
        <v>0</v>
      </c>
      <c r="K46" s="51"/>
    </row>
    <row r="47" spans="2:11">
      <c r="B47" s="241" t="s">
        <v>6</v>
      </c>
      <c r="C47" s="66" t="s">
        <v>32</v>
      </c>
      <c r="D47" s="59">
        <v>530101</v>
      </c>
      <c r="E47" s="17">
        <v>516000</v>
      </c>
      <c r="F47" s="17">
        <v>516320</v>
      </c>
      <c r="G47" s="17">
        <v>528610</v>
      </c>
      <c r="H47" s="17">
        <v>532943</v>
      </c>
      <c r="I47" s="17">
        <v>533791</v>
      </c>
      <c r="J47" s="44">
        <v>536280</v>
      </c>
      <c r="K47" s="36"/>
    </row>
    <row r="48" spans="2:11">
      <c r="B48" s="242"/>
      <c r="C48" s="67" t="s">
        <v>31</v>
      </c>
      <c r="D48" s="59"/>
      <c r="E48" s="17"/>
      <c r="F48" s="17"/>
      <c r="G48" s="17"/>
      <c r="H48" s="17"/>
      <c r="I48" s="17"/>
      <c r="J48" s="44"/>
      <c r="K48" s="37"/>
    </row>
    <row r="49" spans="2:11">
      <c r="B49" s="242"/>
      <c r="C49" s="67" t="s">
        <v>29</v>
      </c>
      <c r="D49" s="59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44">
        <v>0</v>
      </c>
      <c r="K49" s="37"/>
    </row>
    <row r="50" spans="2:11" ht="13.5" thickBot="1">
      <c r="B50" s="243"/>
      <c r="C50" s="68" t="s">
        <v>28</v>
      </c>
      <c r="D50" s="60">
        <f t="shared" ref="D50:J50" si="11">D47+D48+D49</f>
        <v>530101</v>
      </c>
      <c r="E50" s="13">
        <f t="shared" si="11"/>
        <v>516000</v>
      </c>
      <c r="F50" s="13">
        <f t="shared" si="11"/>
        <v>516320</v>
      </c>
      <c r="G50" s="13">
        <f t="shared" si="11"/>
        <v>528610</v>
      </c>
      <c r="H50" s="13">
        <f t="shared" si="11"/>
        <v>532943</v>
      </c>
      <c r="I50" s="13">
        <f t="shared" si="11"/>
        <v>533791</v>
      </c>
      <c r="J50" s="49">
        <f t="shared" si="11"/>
        <v>536280</v>
      </c>
      <c r="K50" s="53"/>
    </row>
    <row r="51" spans="2:11">
      <c r="B51" s="251" t="s">
        <v>7</v>
      </c>
      <c r="C51" s="69" t="s">
        <v>30</v>
      </c>
      <c r="D51" s="59">
        <v>22060</v>
      </c>
      <c r="E51" s="17">
        <v>22000</v>
      </c>
      <c r="F51" s="17">
        <v>22500</v>
      </c>
      <c r="G51" s="17">
        <v>23500</v>
      </c>
      <c r="H51" s="17">
        <v>23500</v>
      </c>
      <c r="I51" s="17">
        <v>24000</v>
      </c>
      <c r="J51" s="44">
        <v>24500</v>
      </c>
      <c r="K51" s="41"/>
    </row>
    <row r="52" spans="2:11">
      <c r="B52" s="242"/>
      <c r="C52" s="67" t="s">
        <v>31</v>
      </c>
      <c r="D52" s="59"/>
      <c r="E52" s="17"/>
      <c r="F52" s="17"/>
      <c r="G52" s="17"/>
      <c r="H52" s="17"/>
      <c r="I52" s="17"/>
      <c r="J52" s="44"/>
      <c r="K52" s="37"/>
    </row>
    <row r="53" spans="2:11">
      <c r="B53" s="242"/>
      <c r="C53" s="67" t="s">
        <v>29</v>
      </c>
      <c r="D53" s="59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44">
        <v>0</v>
      </c>
      <c r="K53" s="37"/>
    </row>
    <row r="54" spans="2:11" ht="13.5" thickBot="1">
      <c r="B54" s="252"/>
      <c r="C54" s="73" t="s">
        <v>28</v>
      </c>
      <c r="D54" s="63">
        <f t="shared" ref="D54:J54" si="12">D51+D52+D53</f>
        <v>22060</v>
      </c>
      <c r="E54" s="16">
        <f t="shared" si="12"/>
        <v>22000</v>
      </c>
      <c r="F54" s="16">
        <f t="shared" si="12"/>
        <v>22500</v>
      </c>
      <c r="G54" s="16">
        <f t="shared" si="12"/>
        <v>23500</v>
      </c>
      <c r="H54" s="16">
        <f t="shared" si="12"/>
        <v>23500</v>
      </c>
      <c r="I54" s="16">
        <f t="shared" si="12"/>
        <v>24000</v>
      </c>
      <c r="J54" s="45">
        <f t="shared" si="12"/>
        <v>24500</v>
      </c>
      <c r="K54" s="51"/>
    </row>
    <row r="55" spans="2:11">
      <c r="B55" s="241" t="s">
        <v>8</v>
      </c>
      <c r="C55" s="66" t="s">
        <v>30</v>
      </c>
      <c r="D55" s="59">
        <v>149085</v>
      </c>
      <c r="E55" s="17">
        <v>165000</v>
      </c>
      <c r="F55" s="17">
        <v>165000</v>
      </c>
      <c r="G55" s="17">
        <v>175000</v>
      </c>
      <c r="H55" s="17">
        <v>175700</v>
      </c>
      <c r="I55" s="17">
        <v>175800</v>
      </c>
      <c r="J55" s="44">
        <v>175900</v>
      </c>
      <c r="K55" s="36"/>
    </row>
    <row r="56" spans="2:11">
      <c r="B56" s="242"/>
      <c r="C56" s="67" t="s">
        <v>31</v>
      </c>
      <c r="D56" s="59"/>
      <c r="E56" s="17"/>
      <c r="F56" s="17"/>
      <c r="G56" s="17"/>
      <c r="H56" s="17"/>
      <c r="I56" s="17"/>
      <c r="J56" s="44"/>
      <c r="K56" s="37"/>
    </row>
    <row r="57" spans="2:11">
      <c r="B57" s="242"/>
      <c r="C57" s="67" t="s">
        <v>29</v>
      </c>
      <c r="D57" s="59"/>
      <c r="E57" s="17"/>
      <c r="F57" s="17"/>
      <c r="G57" s="17"/>
      <c r="H57" s="17"/>
      <c r="I57" s="17"/>
      <c r="J57" s="44"/>
      <c r="K57" s="37"/>
    </row>
    <row r="58" spans="2:11" ht="13.5" thickBot="1">
      <c r="B58" s="243"/>
      <c r="C58" s="68" t="s">
        <v>28</v>
      </c>
      <c r="D58" s="60">
        <f t="shared" ref="D58:J58" si="13">D55+D56+D57</f>
        <v>149085</v>
      </c>
      <c r="E58" s="13">
        <f t="shared" si="13"/>
        <v>165000</v>
      </c>
      <c r="F58" s="13">
        <f t="shared" si="13"/>
        <v>165000</v>
      </c>
      <c r="G58" s="13">
        <f t="shared" si="13"/>
        <v>175000</v>
      </c>
      <c r="H58" s="13">
        <f t="shared" si="13"/>
        <v>175700</v>
      </c>
      <c r="I58" s="13">
        <f t="shared" si="13"/>
        <v>175800</v>
      </c>
      <c r="J58" s="49">
        <f t="shared" si="13"/>
        <v>175900</v>
      </c>
      <c r="K58" s="53"/>
    </row>
    <row r="59" spans="2:11" ht="12.75" customHeight="1">
      <c r="B59" s="244" t="s">
        <v>45</v>
      </c>
      <c r="C59" s="69" t="s">
        <v>33</v>
      </c>
      <c r="D59" s="64">
        <f>D47+D51+D55</f>
        <v>701246</v>
      </c>
      <c r="E59" s="9">
        <f t="shared" ref="E59:J59" si="14">E47+E51+E55</f>
        <v>703000</v>
      </c>
      <c r="F59" s="9">
        <f t="shared" si="14"/>
        <v>703820</v>
      </c>
      <c r="G59" s="9">
        <f t="shared" si="14"/>
        <v>727110</v>
      </c>
      <c r="H59" s="9">
        <f t="shared" si="14"/>
        <v>732143</v>
      </c>
      <c r="I59" s="9">
        <f t="shared" si="14"/>
        <v>733591</v>
      </c>
      <c r="J59" s="34">
        <f t="shared" si="14"/>
        <v>736680</v>
      </c>
      <c r="K59" s="56"/>
    </row>
    <row r="60" spans="2:11">
      <c r="B60" s="245"/>
      <c r="C60" s="67" t="s">
        <v>31</v>
      </c>
      <c r="D60" s="65">
        <f t="shared" ref="D60:J60" si="15">D48+D52+D56</f>
        <v>0</v>
      </c>
      <c r="E60" s="4">
        <f t="shared" si="15"/>
        <v>0</v>
      </c>
      <c r="F60" s="4">
        <f t="shared" si="15"/>
        <v>0</v>
      </c>
      <c r="G60" s="4">
        <f t="shared" si="15"/>
        <v>0</v>
      </c>
      <c r="H60" s="4">
        <f t="shared" si="15"/>
        <v>0</v>
      </c>
      <c r="I60" s="4">
        <f t="shared" si="15"/>
        <v>0</v>
      </c>
      <c r="J60" s="14">
        <f t="shared" si="15"/>
        <v>0</v>
      </c>
      <c r="K60" s="52"/>
    </row>
    <row r="61" spans="2:11">
      <c r="B61" s="245"/>
      <c r="C61" s="67" t="s">
        <v>29</v>
      </c>
      <c r="D61" s="65">
        <f t="shared" ref="D61:J61" si="16">D49+D53+D57</f>
        <v>0</v>
      </c>
      <c r="E61" s="4">
        <f t="shared" si="16"/>
        <v>0</v>
      </c>
      <c r="F61" s="4">
        <f t="shared" si="16"/>
        <v>0</v>
      </c>
      <c r="G61" s="4">
        <f t="shared" si="16"/>
        <v>0</v>
      </c>
      <c r="H61" s="4">
        <f t="shared" si="16"/>
        <v>0</v>
      </c>
      <c r="I61" s="4">
        <f t="shared" si="16"/>
        <v>0</v>
      </c>
      <c r="J61" s="14">
        <f t="shared" si="16"/>
        <v>0</v>
      </c>
      <c r="K61" s="52"/>
    </row>
    <row r="62" spans="2:11" ht="13.5" thickBot="1">
      <c r="B62" s="246"/>
      <c r="C62" s="68" t="s">
        <v>28</v>
      </c>
      <c r="D62" s="60">
        <f t="shared" ref="D62:J62" si="17">D59+D60+D61</f>
        <v>701246</v>
      </c>
      <c r="E62" s="13">
        <f t="shared" si="17"/>
        <v>703000</v>
      </c>
      <c r="F62" s="13">
        <f t="shared" si="17"/>
        <v>703820</v>
      </c>
      <c r="G62" s="13">
        <f t="shared" si="17"/>
        <v>727110</v>
      </c>
      <c r="H62" s="13">
        <f t="shared" si="17"/>
        <v>732143</v>
      </c>
      <c r="I62" s="13">
        <f t="shared" si="17"/>
        <v>733591</v>
      </c>
      <c r="J62" s="49">
        <f t="shared" si="17"/>
        <v>736680</v>
      </c>
      <c r="K62" s="53"/>
    </row>
    <row r="63" spans="2:11" ht="24.75" customHeight="1" thickBot="1">
      <c r="B63" s="2" t="s">
        <v>15</v>
      </c>
    </row>
    <row r="64" spans="2:11" ht="17.25" customHeight="1" thickBot="1">
      <c r="B64" s="21" t="s">
        <v>0</v>
      </c>
      <c r="C64" s="23" t="s">
        <v>4</v>
      </c>
      <c r="D64" s="57">
        <v>2015</v>
      </c>
      <c r="E64" s="22">
        <v>2016</v>
      </c>
      <c r="F64" s="22">
        <v>2017</v>
      </c>
      <c r="G64" s="22">
        <v>2018</v>
      </c>
      <c r="H64" s="22">
        <v>2019</v>
      </c>
      <c r="I64" s="22">
        <v>2020</v>
      </c>
      <c r="J64" s="39">
        <v>2021</v>
      </c>
      <c r="K64" s="50" t="s">
        <v>10</v>
      </c>
    </row>
    <row r="65" spans="2:11" ht="21.75" customHeight="1" thickBot="1">
      <c r="B65" s="248" t="s">
        <v>16</v>
      </c>
      <c r="C65" s="66" t="s">
        <v>26</v>
      </c>
      <c r="D65" s="58"/>
      <c r="E65" s="11"/>
      <c r="F65" s="11"/>
      <c r="G65" s="11"/>
      <c r="H65" s="11"/>
      <c r="I65" s="11"/>
      <c r="J65" s="43"/>
      <c r="K65" s="36"/>
    </row>
    <row r="66" spans="2:11" ht="21.75" customHeight="1">
      <c r="B66" s="249"/>
      <c r="C66" s="67" t="s">
        <v>27</v>
      </c>
      <c r="D66" s="58"/>
      <c r="E66" s="11">
        <v>17332</v>
      </c>
      <c r="F66" s="11">
        <v>17358</v>
      </c>
      <c r="G66" s="11">
        <v>17180</v>
      </c>
      <c r="H66" s="11">
        <v>17134</v>
      </c>
      <c r="I66" s="11">
        <v>17197</v>
      </c>
      <c r="J66" s="43">
        <v>16883</v>
      </c>
      <c r="K66" s="37"/>
    </row>
    <row r="67" spans="2:11" ht="32.25" customHeight="1" thickBot="1">
      <c r="B67" s="254"/>
      <c r="C67" s="73" t="s">
        <v>28</v>
      </c>
      <c r="D67" s="63">
        <f t="shared" ref="D67:J67" si="18">D65+D66</f>
        <v>0</v>
      </c>
      <c r="E67" s="16">
        <f t="shared" si="18"/>
        <v>17332</v>
      </c>
      <c r="F67" s="16">
        <f t="shared" si="18"/>
        <v>17358</v>
      </c>
      <c r="G67" s="16">
        <f t="shared" si="18"/>
        <v>17180</v>
      </c>
      <c r="H67" s="16">
        <f t="shared" si="18"/>
        <v>17134</v>
      </c>
      <c r="I67" s="16">
        <f t="shared" si="18"/>
        <v>17197</v>
      </c>
      <c r="J67" s="45">
        <f t="shared" si="18"/>
        <v>16883</v>
      </c>
      <c r="K67" s="51"/>
    </row>
    <row r="68" spans="2:11" ht="12.75" customHeight="1">
      <c r="B68" s="255" t="s">
        <v>17</v>
      </c>
      <c r="C68" s="66" t="s">
        <v>26</v>
      </c>
      <c r="D68" s="58">
        <v>0</v>
      </c>
      <c r="E68" s="11"/>
      <c r="F68" s="11"/>
      <c r="G68" s="11"/>
      <c r="H68" s="11"/>
      <c r="I68" s="11"/>
      <c r="J68" s="43"/>
      <c r="K68" s="36"/>
    </row>
    <row r="69" spans="2:11">
      <c r="B69" s="253"/>
      <c r="C69" s="67" t="s">
        <v>27</v>
      </c>
      <c r="D69" s="59">
        <v>0</v>
      </c>
      <c r="E69" s="17">
        <v>4637</v>
      </c>
      <c r="F69" s="17">
        <v>7743</v>
      </c>
      <c r="G69" s="17">
        <v>7850</v>
      </c>
      <c r="H69" s="17">
        <v>7856</v>
      </c>
      <c r="I69" s="17">
        <v>7864</v>
      </c>
      <c r="J69" s="44">
        <v>7871</v>
      </c>
      <c r="K69" s="37"/>
    </row>
    <row r="70" spans="2:11">
      <c r="B70" s="253"/>
      <c r="C70" s="70" t="s">
        <v>28</v>
      </c>
      <c r="D70" s="15">
        <f t="shared" ref="D70:J70" si="19">D68+D69</f>
        <v>0</v>
      </c>
      <c r="E70" s="5">
        <f t="shared" si="19"/>
        <v>4637</v>
      </c>
      <c r="F70" s="5">
        <f t="shared" si="19"/>
        <v>7743</v>
      </c>
      <c r="G70" s="5">
        <f t="shared" si="19"/>
        <v>7850</v>
      </c>
      <c r="H70" s="5">
        <f t="shared" si="19"/>
        <v>7856</v>
      </c>
      <c r="I70" s="5">
        <f t="shared" si="19"/>
        <v>7864</v>
      </c>
      <c r="J70" s="46">
        <f t="shared" si="19"/>
        <v>7871</v>
      </c>
      <c r="K70" s="52"/>
    </row>
    <row r="71" spans="2:11">
      <c r="B71" s="253"/>
      <c r="C71" s="71" t="s">
        <v>37</v>
      </c>
      <c r="D71" s="59">
        <v>0</v>
      </c>
      <c r="E71" s="17">
        <v>3894</v>
      </c>
      <c r="F71" s="17">
        <v>6999</v>
      </c>
      <c r="G71" s="17">
        <v>7106</v>
      </c>
      <c r="H71" s="17">
        <v>7110</v>
      </c>
      <c r="I71" s="17">
        <v>7116</v>
      </c>
      <c r="J71" s="44">
        <v>7123</v>
      </c>
      <c r="K71" s="37"/>
    </row>
    <row r="72" spans="2:11" ht="15.75" customHeight="1">
      <c r="B72" s="253"/>
      <c r="C72" s="71" t="s">
        <v>38</v>
      </c>
      <c r="D72" s="59">
        <v>0</v>
      </c>
      <c r="E72" s="17">
        <v>28</v>
      </c>
      <c r="F72" s="17">
        <v>28</v>
      </c>
      <c r="G72" s="17">
        <v>28</v>
      </c>
      <c r="H72" s="17">
        <v>28</v>
      </c>
      <c r="I72" s="17">
        <v>28</v>
      </c>
      <c r="J72" s="44">
        <v>28</v>
      </c>
      <c r="K72" s="37"/>
    </row>
    <row r="73" spans="2:11">
      <c r="B73" s="253"/>
      <c r="C73" s="71" t="s">
        <v>39</v>
      </c>
      <c r="D73" s="59">
        <v>0</v>
      </c>
      <c r="E73" s="17">
        <v>715</v>
      </c>
      <c r="F73" s="17">
        <v>716</v>
      </c>
      <c r="G73" s="17">
        <v>716</v>
      </c>
      <c r="H73" s="17">
        <v>718</v>
      </c>
      <c r="I73" s="17">
        <v>720</v>
      </c>
      <c r="J73" s="44">
        <v>720</v>
      </c>
      <c r="K73" s="37"/>
    </row>
    <row r="74" spans="2:11" ht="13.5" thickBot="1">
      <c r="B74" s="256"/>
      <c r="C74" s="76" t="s">
        <v>25</v>
      </c>
      <c r="D74" s="74">
        <f t="shared" ref="D74:J74" si="20">D70-D71-D72-D73</f>
        <v>0</v>
      </c>
      <c r="E74" s="20">
        <f t="shared" si="20"/>
        <v>0</v>
      </c>
      <c r="F74" s="20">
        <f t="shared" si="20"/>
        <v>0</v>
      </c>
      <c r="G74" s="20">
        <f t="shared" si="20"/>
        <v>0</v>
      </c>
      <c r="H74" s="20">
        <f t="shared" si="20"/>
        <v>0</v>
      </c>
      <c r="I74" s="20">
        <f t="shared" si="20"/>
        <v>0</v>
      </c>
      <c r="J74" s="47">
        <f t="shared" si="20"/>
        <v>0</v>
      </c>
      <c r="K74" s="53"/>
    </row>
    <row r="75" spans="2:11">
      <c r="B75" s="251" t="s">
        <v>6</v>
      </c>
      <c r="C75" s="69" t="s">
        <v>32</v>
      </c>
      <c r="D75" s="61"/>
      <c r="E75" s="8"/>
      <c r="F75" s="8"/>
      <c r="G75" s="8"/>
      <c r="H75" s="8"/>
      <c r="I75" s="8"/>
      <c r="J75" s="48"/>
      <c r="K75" s="41"/>
    </row>
    <row r="76" spans="2:11">
      <c r="B76" s="242"/>
      <c r="C76" s="67" t="s">
        <v>31</v>
      </c>
      <c r="D76" s="59">
        <v>0</v>
      </c>
      <c r="E76" s="17">
        <v>516000</v>
      </c>
      <c r="F76" s="17">
        <v>514283</v>
      </c>
      <c r="G76" s="17">
        <v>528610</v>
      </c>
      <c r="H76" s="17">
        <v>532943</v>
      </c>
      <c r="I76" s="17">
        <v>533791</v>
      </c>
      <c r="J76" s="44">
        <v>536280</v>
      </c>
      <c r="K76" s="37"/>
    </row>
    <row r="77" spans="2:11">
      <c r="B77" s="242"/>
      <c r="C77" s="67" t="s">
        <v>29</v>
      </c>
      <c r="D77" s="59"/>
      <c r="E77" s="17"/>
      <c r="F77" s="17"/>
      <c r="G77" s="17"/>
      <c r="H77" s="17"/>
      <c r="I77" s="17"/>
      <c r="J77" s="44"/>
      <c r="K77" s="37"/>
    </row>
    <row r="78" spans="2:11" ht="13.5" thickBot="1">
      <c r="B78" s="252"/>
      <c r="C78" s="73" t="s">
        <v>28</v>
      </c>
      <c r="D78" s="63">
        <f t="shared" ref="D78:J78" si="21">D75+D76+D77</f>
        <v>0</v>
      </c>
      <c r="E78" s="16">
        <f t="shared" si="21"/>
        <v>516000</v>
      </c>
      <c r="F78" s="16">
        <f t="shared" si="21"/>
        <v>514283</v>
      </c>
      <c r="G78" s="16">
        <f t="shared" si="21"/>
        <v>528610</v>
      </c>
      <c r="H78" s="16">
        <f t="shared" si="21"/>
        <v>532943</v>
      </c>
      <c r="I78" s="16">
        <f t="shared" si="21"/>
        <v>533791</v>
      </c>
      <c r="J78" s="45">
        <f t="shared" si="21"/>
        <v>536280</v>
      </c>
      <c r="K78" s="51"/>
    </row>
    <row r="79" spans="2:11">
      <c r="B79" s="241" t="s">
        <v>7</v>
      </c>
      <c r="C79" s="66" t="s">
        <v>30</v>
      </c>
      <c r="D79" s="58"/>
      <c r="E79" s="11"/>
      <c r="F79" s="11"/>
      <c r="G79" s="11"/>
      <c r="H79" s="11"/>
      <c r="I79" s="11"/>
      <c r="J79" s="43"/>
      <c r="K79" s="36"/>
    </row>
    <row r="80" spans="2:11">
      <c r="B80" s="242"/>
      <c r="C80" s="67" t="s">
        <v>31</v>
      </c>
      <c r="D80" s="59">
        <v>0</v>
      </c>
      <c r="E80" s="17">
        <v>22000</v>
      </c>
      <c r="F80" s="17">
        <v>22500</v>
      </c>
      <c r="G80" s="17">
        <v>23500</v>
      </c>
      <c r="H80" s="17">
        <v>23500</v>
      </c>
      <c r="I80" s="17">
        <v>24000</v>
      </c>
      <c r="J80" s="44">
        <v>24500</v>
      </c>
      <c r="K80" s="37"/>
    </row>
    <row r="81" spans="2:11">
      <c r="B81" s="242"/>
      <c r="C81" s="67" t="s">
        <v>29</v>
      </c>
      <c r="D81" s="59"/>
      <c r="E81" s="17"/>
      <c r="F81" s="17"/>
      <c r="G81" s="17"/>
      <c r="H81" s="17"/>
      <c r="I81" s="17"/>
      <c r="J81" s="44"/>
      <c r="K81" s="37"/>
    </row>
    <row r="82" spans="2:11" ht="13.5" thickBot="1">
      <c r="B82" s="243"/>
      <c r="C82" s="68" t="s">
        <v>28</v>
      </c>
      <c r="D82" s="60">
        <f t="shared" ref="D82:J82" si="22">D79+D80+D81</f>
        <v>0</v>
      </c>
      <c r="E82" s="13">
        <f t="shared" si="22"/>
        <v>22000</v>
      </c>
      <c r="F82" s="13">
        <f t="shared" si="22"/>
        <v>22500</v>
      </c>
      <c r="G82" s="13">
        <f t="shared" si="22"/>
        <v>23500</v>
      </c>
      <c r="H82" s="13">
        <f t="shared" si="22"/>
        <v>23500</v>
      </c>
      <c r="I82" s="13">
        <f t="shared" si="22"/>
        <v>24000</v>
      </c>
      <c r="J82" s="49">
        <f t="shared" si="22"/>
        <v>24500</v>
      </c>
      <c r="K82" s="53"/>
    </row>
    <row r="83" spans="2:11">
      <c r="B83" s="251" t="s">
        <v>8</v>
      </c>
      <c r="C83" s="69" t="s">
        <v>30</v>
      </c>
      <c r="D83" s="61"/>
      <c r="E83" s="8"/>
      <c r="F83" s="8"/>
      <c r="G83" s="8"/>
      <c r="H83" s="8"/>
      <c r="I83" s="8"/>
      <c r="J83" s="48"/>
      <c r="K83" s="41"/>
    </row>
    <row r="84" spans="2:11">
      <c r="B84" s="242"/>
      <c r="C84" s="67" t="s">
        <v>31</v>
      </c>
      <c r="D84" s="59">
        <v>0</v>
      </c>
      <c r="E84" s="17">
        <v>165000</v>
      </c>
      <c r="F84" s="17">
        <v>167037</v>
      </c>
      <c r="G84" s="17">
        <v>175000</v>
      </c>
      <c r="H84" s="17">
        <v>175700</v>
      </c>
      <c r="I84" s="17">
        <v>175800</v>
      </c>
      <c r="J84" s="44">
        <v>175900</v>
      </c>
      <c r="K84" s="37"/>
    </row>
    <row r="85" spans="2:11">
      <c r="B85" s="242"/>
      <c r="C85" s="67" t="s">
        <v>29</v>
      </c>
      <c r="D85" s="59"/>
      <c r="E85" s="17"/>
      <c r="F85" s="17"/>
      <c r="G85" s="17"/>
      <c r="H85" s="17"/>
      <c r="I85" s="17"/>
      <c r="J85" s="44"/>
      <c r="K85" s="37"/>
    </row>
    <row r="86" spans="2:11" ht="13.5" thickBot="1">
      <c r="B86" s="252"/>
      <c r="C86" s="73" t="s">
        <v>28</v>
      </c>
      <c r="D86" s="63">
        <f t="shared" ref="D86:J86" si="23">D83+D84+D85</f>
        <v>0</v>
      </c>
      <c r="E86" s="16">
        <f t="shared" si="23"/>
        <v>165000</v>
      </c>
      <c r="F86" s="16">
        <f t="shared" si="23"/>
        <v>167037</v>
      </c>
      <c r="G86" s="16">
        <f t="shared" si="23"/>
        <v>175000</v>
      </c>
      <c r="H86" s="16">
        <f t="shared" si="23"/>
        <v>175700</v>
      </c>
      <c r="I86" s="16">
        <f t="shared" si="23"/>
        <v>175800</v>
      </c>
      <c r="J86" s="45">
        <f t="shared" si="23"/>
        <v>175900</v>
      </c>
      <c r="K86" s="51"/>
    </row>
    <row r="87" spans="2:11">
      <c r="B87" s="244" t="s">
        <v>44</v>
      </c>
      <c r="C87" s="66" t="s">
        <v>33</v>
      </c>
      <c r="D87" s="75">
        <f>D75+D79+D83</f>
        <v>0</v>
      </c>
      <c r="E87" s="10">
        <f t="shared" ref="E87:J87" si="24">E75+E79+E83</f>
        <v>0</v>
      </c>
      <c r="F87" s="10">
        <f t="shared" si="24"/>
        <v>0</v>
      </c>
      <c r="G87" s="10">
        <f t="shared" si="24"/>
        <v>0</v>
      </c>
      <c r="H87" s="10">
        <f t="shared" si="24"/>
        <v>0</v>
      </c>
      <c r="I87" s="10">
        <f t="shared" si="24"/>
        <v>0</v>
      </c>
      <c r="J87" s="32">
        <f t="shared" si="24"/>
        <v>0</v>
      </c>
      <c r="K87" s="54"/>
    </row>
    <row r="88" spans="2:11">
      <c r="B88" s="245"/>
      <c r="C88" s="67" t="s">
        <v>31</v>
      </c>
      <c r="D88" s="65">
        <f t="shared" ref="D88:J88" si="25">D76+D80+D84</f>
        <v>0</v>
      </c>
      <c r="E88" s="4">
        <f t="shared" si="25"/>
        <v>703000</v>
      </c>
      <c r="F88" s="4">
        <f t="shared" si="25"/>
        <v>703820</v>
      </c>
      <c r="G88" s="4">
        <f t="shared" si="25"/>
        <v>727110</v>
      </c>
      <c r="H88" s="4">
        <f t="shared" si="25"/>
        <v>732143</v>
      </c>
      <c r="I88" s="4">
        <f t="shared" si="25"/>
        <v>733591</v>
      </c>
      <c r="J88" s="14">
        <f t="shared" si="25"/>
        <v>736680</v>
      </c>
      <c r="K88" s="52"/>
    </row>
    <row r="89" spans="2:11">
      <c r="B89" s="245"/>
      <c r="C89" s="67" t="s">
        <v>29</v>
      </c>
      <c r="D89" s="65">
        <f t="shared" ref="D89:J89" si="26">D77+D81+D85</f>
        <v>0</v>
      </c>
      <c r="E89" s="4">
        <f t="shared" si="26"/>
        <v>0</v>
      </c>
      <c r="F89" s="4">
        <f t="shared" si="26"/>
        <v>0</v>
      </c>
      <c r="G89" s="4">
        <f t="shared" si="26"/>
        <v>0</v>
      </c>
      <c r="H89" s="4">
        <f t="shared" si="26"/>
        <v>0</v>
      </c>
      <c r="I89" s="4">
        <f t="shared" si="26"/>
        <v>0</v>
      </c>
      <c r="J89" s="14">
        <f t="shared" si="26"/>
        <v>0</v>
      </c>
      <c r="K89" s="52"/>
    </row>
    <row r="90" spans="2:11" ht="13.5" thickBot="1">
      <c r="B90" s="246"/>
      <c r="C90" s="68" t="s">
        <v>28</v>
      </c>
      <c r="D90" s="60">
        <f t="shared" ref="D90:J90" si="27">D87+D88+D89</f>
        <v>0</v>
      </c>
      <c r="E90" s="13">
        <f t="shared" si="27"/>
        <v>703000</v>
      </c>
      <c r="F90" s="13">
        <f t="shared" si="27"/>
        <v>703820</v>
      </c>
      <c r="G90" s="13">
        <f t="shared" si="27"/>
        <v>727110</v>
      </c>
      <c r="H90" s="13">
        <f t="shared" si="27"/>
        <v>732143</v>
      </c>
      <c r="I90" s="13">
        <f t="shared" si="27"/>
        <v>733591</v>
      </c>
      <c r="J90" s="49">
        <f t="shared" si="27"/>
        <v>736680</v>
      </c>
      <c r="K90" s="53"/>
    </row>
    <row r="91" spans="2:11" ht="26.25" customHeight="1" thickBot="1">
      <c r="B91" s="2" t="s">
        <v>18</v>
      </c>
    </row>
    <row r="92" spans="2:11" ht="18.75" customHeight="1" thickBot="1">
      <c r="B92" s="21" t="s">
        <v>0</v>
      </c>
      <c r="C92" s="23" t="s">
        <v>4</v>
      </c>
      <c r="D92" s="57">
        <v>2015</v>
      </c>
      <c r="E92" s="22">
        <v>2016</v>
      </c>
      <c r="F92" s="22">
        <v>2017</v>
      </c>
      <c r="G92" s="22">
        <v>2018</v>
      </c>
      <c r="H92" s="22">
        <v>2019</v>
      </c>
      <c r="I92" s="22">
        <v>2020</v>
      </c>
      <c r="J92" s="39">
        <v>2021</v>
      </c>
      <c r="K92" s="40" t="s">
        <v>10</v>
      </c>
    </row>
    <row r="93" spans="2:11">
      <c r="B93" s="241" t="s">
        <v>42</v>
      </c>
      <c r="C93" s="25" t="s">
        <v>19</v>
      </c>
      <c r="D93" s="75">
        <f t="shared" ref="D93:J93" si="28">(D21/D10/365)*1000</f>
        <v>81.243660978494901</v>
      </c>
      <c r="E93" s="10">
        <f t="shared" si="28"/>
        <v>82.446505858299034</v>
      </c>
      <c r="F93" s="10">
        <f t="shared" si="28"/>
        <v>88.518206741388312</v>
      </c>
      <c r="G93" s="10">
        <f t="shared" si="28"/>
        <v>89.402395338468395</v>
      </c>
      <c r="H93" s="10">
        <f t="shared" si="28"/>
        <v>91.111963511731801</v>
      </c>
      <c r="I93" s="10">
        <f t="shared" si="28"/>
        <v>92.284088128063061</v>
      </c>
      <c r="J93" s="32">
        <f t="shared" si="28"/>
        <v>96.471459271525532</v>
      </c>
      <c r="K93" s="36"/>
    </row>
    <row r="94" spans="2:11">
      <c r="B94" s="242"/>
      <c r="C94" s="26" t="s">
        <v>20</v>
      </c>
      <c r="D94" s="65">
        <f>(D50/D39/365)*1000</f>
        <v>82.753932014205986</v>
      </c>
      <c r="E94" s="4">
        <f t="shared" ref="E94:J94" si="29">(E50/E39/365)*1000</f>
        <v>81.565810647183611</v>
      </c>
      <c r="F94" s="4">
        <f t="shared" si="29"/>
        <v>81.494143476538397</v>
      </c>
      <c r="G94" s="4">
        <f t="shared" si="29"/>
        <v>84.298403686988692</v>
      </c>
      <c r="H94" s="4">
        <f t="shared" si="29"/>
        <v>85.217567889528326</v>
      </c>
      <c r="I94" s="4">
        <f t="shared" si="29"/>
        <v>85.040477751375875</v>
      </c>
      <c r="J94" s="14">
        <f t="shared" si="29"/>
        <v>87.026018715429885</v>
      </c>
      <c r="K94" s="37"/>
    </row>
    <row r="95" spans="2:11" ht="13.5" thickBot="1">
      <c r="B95" s="252"/>
      <c r="C95" s="30" t="s">
        <v>21</v>
      </c>
      <c r="D95" s="77" t="e">
        <f>(D78/D67/365)*1000</f>
        <v>#DIV/0!</v>
      </c>
      <c r="E95" s="29">
        <f t="shared" ref="E95:J95" si="30">(E78/E67/365)*1000</f>
        <v>81.565810647183611</v>
      </c>
      <c r="F95" s="29">
        <f t="shared" si="30"/>
        <v>81.172630518950641</v>
      </c>
      <c r="G95" s="29">
        <f t="shared" si="30"/>
        <v>84.298403686988692</v>
      </c>
      <c r="H95" s="29">
        <f t="shared" si="30"/>
        <v>85.217567889528326</v>
      </c>
      <c r="I95" s="29">
        <f t="shared" si="30"/>
        <v>85.040477751375875</v>
      </c>
      <c r="J95" s="33">
        <f t="shared" si="30"/>
        <v>87.026018715429885</v>
      </c>
      <c r="K95" s="38"/>
    </row>
    <row r="96" spans="2:11">
      <c r="B96" s="241" t="s">
        <v>43</v>
      </c>
      <c r="C96" s="25" t="s">
        <v>19</v>
      </c>
      <c r="D96" s="75">
        <f>D21/D14/12</f>
        <v>5.7751676428147016</v>
      </c>
      <c r="E96" s="10">
        <f t="shared" ref="E96:J96" si="31">E21/E14/12</f>
        <v>5.6943576931084747</v>
      </c>
      <c r="F96" s="10">
        <f t="shared" si="31"/>
        <v>5.9421622726343761</v>
      </c>
      <c r="G96" s="10">
        <f t="shared" si="31"/>
        <v>5.8341359659683762</v>
      </c>
      <c r="H96" s="10">
        <f t="shared" si="31"/>
        <v>5.88276581237717</v>
      </c>
      <c r="I96" s="10">
        <f t="shared" si="31"/>
        <v>5.8912390337699803</v>
      </c>
      <c r="J96" s="32">
        <f t="shared" si="31"/>
        <v>6.0881658462400452</v>
      </c>
      <c r="K96" s="41"/>
    </row>
    <row r="97" spans="2:11">
      <c r="B97" s="242"/>
      <c r="C97" s="26" t="s">
        <v>20</v>
      </c>
      <c r="D97" s="65">
        <f>D50/D43/12</f>
        <v>6.5039875343541418</v>
      </c>
      <c r="E97" s="4">
        <f t="shared" ref="E97:J97" si="32">E50/E43/12</f>
        <v>6.2354988399071933</v>
      </c>
      <c r="F97" s="4">
        <f t="shared" si="32"/>
        <v>6.1457886968528301</v>
      </c>
      <c r="G97" s="4">
        <f t="shared" si="32"/>
        <v>6.1973597824048019</v>
      </c>
      <c r="H97" s="4">
        <f t="shared" si="32"/>
        <v>6.2446452005999253</v>
      </c>
      <c r="I97" s="4">
        <f t="shared" si="32"/>
        <v>6.2493092629015647</v>
      </c>
      <c r="J97" s="14">
        <f t="shared" si="32"/>
        <v>6.2722807017543865</v>
      </c>
      <c r="K97" s="37"/>
    </row>
    <row r="98" spans="2:11" ht="13.5" thickBot="1">
      <c r="B98" s="243"/>
      <c r="C98" s="28" t="s">
        <v>21</v>
      </c>
      <c r="D98" s="78" t="e">
        <f>D78/D71</f>
        <v>#DIV/0!</v>
      </c>
      <c r="E98" s="27">
        <f t="shared" ref="E98:J98" si="33">E78/E71</f>
        <v>132.5115562403698</v>
      </c>
      <c r="F98" s="27">
        <f t="shared" si="33"/>
        <v>73.479497071010144</v>
      </c>
      <c r="G98" s="27">
        <f t="shared" si="33"/>
        <v>74.389248522375453</v>
      </c>
      <c r="H98" s="27">
        <f t="shared" si="33"/>
        <v>74.956821378340365</v>
      </c>
      <c r="I98" s="27">
        <f t="shared" si="33"/>
        <v>75.012788083192802</v>
      </c>
      <c r="J98" s="35">
        <f t="shared" si="33"/>
        <v>75.288502035659135</v>
      </c>
      <c r="K98" s="42"/>
    </row>
    <row r="99" spans="2:11">
      <c r="B99" s="251" t="s">
        <v>40</v>
      </c>
      <c r="C99" s="31" t="s">
        <v>19</v>
      </c>
      <c r="D99" s="64">
        <f>D25/D15/12</f>
        <v>63.390804597701155</v>
      </c>
      <c r="E99" s="9">
        <f t="shared" ref="E99:J99" si="34">E25/E15/12</f>
        <v>63.218390804597703</v>
      </c>
      <c r="F99" s="9">
        <f t="shared" si="34"/>
        <v>68.31609195402298</v>
      </c>
      <c r="G99" s="9">
        <f t="shared" si="34"/>
        <v>68.350574712643677</v>
      </c>
      <c r="H99" s="9">
        <f t="shared" si="34"/>
        <v>68.390804597701148</v>
      </c>
      <c r="I99" s="9">
        <f t="shared" si="34"/>
        <v>68.52873563218391</v>
      </c>
      <c r="J99" s="34">
        <f t="shared" si="34"/>
        <v>68.390804597701148</v>
      </c>
      <c r="K99" s="36"/>
    </row>
    <row r="100" spans="2:11">
      <c r="B100" s="242"/>
      <c r="C100" s="26" t="s">
        <v>20</v>
      </c>
      <c r="D100" s="65">
        <f>D54/D44/12</f>
        <v>65.654761904761912</v>
      </c>
      <c r="E100" s="4">
        <f t="shared" ref="E100:J100" si="35">E54/E44/12</f>
        <v>65.476190476190467</v>
      </c>
      <c r="F100" s="4">
        <f t="shared" si="35"/>
        <v>66.964285714285708</v>
      </c>
      <c r="G100" s="4">
        <f t="shared" si="35"/>
        <v>69.94047619047619</v>
      </c>
      <c r="H100" s="4">
        <f t="shared" si="35"/>
        <v>69.94047619047619</v>
      </c>
      <c r="I100" s="4">
        <f t="shared" si="35"/>
        <v>71.428571428571431</v>
      </c>
      <c r="J100" s="14">
        <f t="shared" si="35"/>
        <v>72.916666666666671</v>
      </c>
      <c r="K100" s="37"/>
    </row>
    <row r="101" spans="2:11" ht="13.5" thickBot="1">
      <c r="B101" s="243"/>
      <c r="C101" s="28" t="s">
        <v>21</v>
      </c>
      <c r="D101" s="78" t="e">
        <f>D82/D72</f>
        <v>#DIV/0!</v>
      </c>
      <c r="E101" s="27">
        <f t="shared" ref="E101:J101" si="36">E82/E72</f>
        <v>785.71428571428567</v>
      </c>
      <c r="F101" s="27">
        <f t="shared" si="36"/>
        <v>803.57142857142856</v>
      </c>
      <c r="G101" s="27">
        <f t="shared" si="36"/>
        <v>839.28571428571433</v>
      </c>
      <c r="H101" s="27">
        <f t="shared" si="36"/>
        <v>839.28571428571433</v>
      </c>
      <c r="I101" s="27">
        <f t="shared" si="36"/>
        <v>857.14285714285711</v>
      </c>
      <c r="J101" s="35">
        <f t="shared" si="36"/>
        <v>875</v>
      </c>
      <c r="K101" s="38"/>
    </row>
    <row r="102" spans="2:11">
      <c r="B102" s="241" t="s">
        <v>41</v>
      </c>
      <c r="C102" s="25" t="s">
        <v>19</v>
      </c>
      <c r="D102" s="75">
        <f>D29/D16/12</f>
        <v>16.556156968876859</v>
      </c>
      <c r="E102" s="10">
        <f t="shared" ref="E102:J102" si="37">E29/E16/12</f>
        <v>16.012629679747405</v>
      </c>
      <c r="F102" s="10">
        <f t="shared" si="37"/>
        <v>16.689219666215607</v>
      </c>
      <c r="G102" s="10">
        <f t="shared" si="37"/>
        <v>16.689219666215607</v>
      </c>
      <c r="H102" s="10">
        <f t="shared" si="37"/>
        <v>16.644174538911383</v>
      </c>
      <c r="I102" s="10">
        <f t="shared" si="37"/>
        <v>16.63292847503374</v>
      </c>
      <c r="J102" s="32">
        <f t="shared" si="37"/>
        <v>16.63292847503374</v>
      </c>
      <c r="K102" s="41"/>
    </row>
    <row r="103" spans="2:11">
      <c r="B103" s="242"/>
      <c r="C103" s="26" t="s">
        <v>20</v>
      </c>
      <c r="D103" s="65">
        <f>D58/D45/12</f>
        <v>17.449087078651687</v>
      </c>
      <c r="E103" s="4">
        <f t="shared" ref="E103:J103" si="38">E58/E45/12</f>
        <v>19.23076923076923</v>
      </c>
      <c r="F103" s="4">
        <f t="shared" si="38"/>
        <v>19.203910614525139</v>
      </c>
      <c r="G103" s="4">
        <f t="shared" si="38"/>
        <v>20.36778398510242</v>
      </c>
      <c r="H103" s="4">
        <f t="shared" si="38"/>
        <v>20.392293407613742</v>
      </c>
      <c r="I103" s="4">
        <f t="shared" si="38"/>
        <v>20.347222222222221</v>
      </c>
      <c r="J103" s="14">
        <f t="shared" si="38"/>
        <v>20.358796296296294</v>
      </c>
      <c r="K103" s="37"/>
    </row>
    <row r="104" spans="2:11" ht="13.5" thickBot="1">
      <c r="B104" s="252"/>
      <c r="C104" s="30" t="s">
        <v>21</v>
      </c>
      <c r="D104" s="77" t="e">
        <f>D86/D73</f>
        <v>#DIV/0!</v>
      </c>
      <c r="E104" s="29">
        <f t="shared" ref="E104:J104" si="39">E86/E73</f>
        <v>230.76923076923077</v>
      </c>
      <c r="F104" s="29">
        <f t="shared" si="39"/>
        <v>233.29189944134077</v>
      </c>
      <c r="G104" s="29">
        <f t="shared" si="39"/>
        <v>244.41340782122904</v>
      </c>
      <c r="H104" s="29">
        <f t="shared" si="39"/>
        <v>244.70752089136491</v>
      </c>
      <c r="I104" s="29">
        <f t="shared" si="39"/>
        <v>244.16666666666666</v>
      </c>
      <c r="J104" s="33">
        <f t="shared" si="39"/>
        <v>244.30555555555554</v>
      </c>
      <c r="K104" s="42"/>
    </row>
    <row r="105" spans="2:11">
      <c r="B105" s="241" t="s">
        <v>46</v>
      </c>
      <c r="C105" s="32" t="s">
        <v>19</v>
      </c>
      <c r="D105" s="10">
        <f>D32</f>
        <v>0</v>
      </c>
      <c r="E105" s="10">
        <f t="shared" ref="E105:J105" si="40">E32</f>
        <v>0</v>
      </c>
      <c r="F105" s="10">
        <f t="shared" si="40"/>
        <v>0</v>
      </c>
      <c r="G105" s="10">
        <f t="shared" si="40"/>
        <v>1620</v>
      </c>
      <c r="H105" s="10">
        <f t="shared" si="40"/>
        <v>1620</v>
      </c>
      <c r="I105" s="10">
        <f t="shared" si="40"/>
        <v>3240</v>
      </c>
      <c r="J105" s="10">
        <f t="shared" si="40"/>
        <v>1620</v>
      </c>
      <c r="K105" s="36"/>
    </row>
    <row r="106" spans="2:11">
      <c r="B106" s="242"/>
      <c r="C106" s="14" t="s">
        <v>20</v>
      </c>
      <c r="D106" s="4">
        <f>D61</f>
        <v>0</v>
      </c>
      <c r="E106" s="4">
        <f t="shared" ref="E106:J106" si="41">E61</f>
        <v>0</v>
      </c>
      <c r="F106" s="4">
        <f t="shared" si="41"/>
        <v>0</v>
      </c>
      <c r="G106" s="4">
        <f t="shared" si="41"/>
        <v>0</v>
      </c>
      <c r="H106" s="4">
        <f t="shared" si="41"/>
        <v>0</v>
      </c>
      <c r="I106" s="4">
        <f t="shared" si="41"/>
        <v>0</v>
      </c>
      <c r="J106" s="4">
        <f t="shared" si="41"/>
        <v>0</v>
      </c>
      <c r="K106" s="37"/>
    </row>
    <row r="107" spans="2:11" ht="13.5" thickBot="1">
      <c r="B107" s="243"/>
      <c r="C107" s="35" t="s">
        <v>21</v>
      </c>
      <c r="D107" s="27">
        <f>D89</f>
        <v>0</v>
      </c>
      <c r="E107" s="27">
        <f t="shared" ref="E107:J107" si="42">E89</f>
        <v>0</v>
      </c>
      <c r="F107" s="27">
        <f t="shared" si="42"/>
        <v>0</v>
      </c>
      <c r="G107" s="27">
        <f t="shared" si="42"/>
        <v>0</v>
      </c>
      <c r="H107" s="27">
        <f t="shared" si="42"/>
        <v>0</v>
      </c>
      <c r="I107" s="27">
        <f t="shared" si="42"/>
        <v>0</v>
      </c>
      <c r="J107" s="27">
        <f t="shared" si="42"/>
        <v>0</v>
      </c>
      <c r="K107" s="38"/>
    </row>
    <row r="110" spans="2:11">
      <c r="B110" s="3" t="s">
        <v>47</v>
      </c>
      <c r="C110" s="79"/>
      <c r="D110" s="80"/>
      <c r="E110" s="81" t="s">
        <v>51</v>
      </c>
      <c r="F110" s="80"/>
      <c r="G110" s="80" t="s">
        <v>48</v>
      </c>
      <c r="H110" s="80"/>
      <c r="I110" s="80"/>
    </row>
    <row r="111" spans="2:11">
      <c r="C111" s="79"/>
      <c r="D111" s="80"/>
      <c r="E111" s="80"/>
      <c r="F111" s="80"/>
      <c r="G111" s="80"/>
      <c r="H111" s="80" t="s">
        <v>49</v>
      </c>
      <c r="I111" s="80"/>
    </row>
    <row r="112" spans="2:11">
      <c r="C112" s="79"/>
      <c r="D112" s="80"/>
      <c r="E112" s="80"/>
      <c r="F112" s="80"/>
      <c r="G112" s="80"/>
      <c r="H112" s="80"/>
      <c r="I112" s="80"/>
    </row>
    <row r="113" spans="3:9">
      <c r="C113" s="79"/>
      <c r="D113" s="80"/>
      <c r="E113" s="81" t="s">
        <v>52</v>
      </c>
      <c r="G113" s="80" t="s">
        <v>48</v>
      </c>
      <c r="H113" s="80"/>
      <c r="I113" s="80"/>
    </row>
    <row r="114" spans="3:9">
      <c r="C114" s="79"/>
      <c r="D114" s="80"/>
      <c r="E114" s="80"/>
      <c r="F114" s="80"/>
      <c r="G114" s="80"/>
      <c r="H114" s="80"/>
      <c r="I114" s="80"/>
    </row>
    <row r="115" spans="3:9">
      <c r="C115" s="79"/>
      <c r="D115" s="80"/>
      <c r="E115" s="80"/>
      <c r="F115" s="80"/>
      <c r="G115" s="80"/>
      <c r="H115" s="80" t="s">
        <v>50</v>
      </c>
      <c r="I115" s="80"/>
    </row>
    <row r="116" spans="3:9">
      <c r="C116" s="79"/>
      <c r="D116" s="79"/>
      <c r="E116" s="79"/>
      <c r="F116" s="79"/>
      <c r="G116" s="79"/>
      <c r="H116" s="79"/>
      <c r="I116" s="79"/>
    </row>
  </sheetData>
  <mergeCells count="23">
    <mergeCell ref="B102:B104"/>
    <mergeCell ref="B96:B98"/>
    <mergeCell ref="B105:B107"/>
    <mergeCell ref="B93:B95"/>
    <mergeCell ref="B99:B101"/>
    <mergeCell ref="B65:B67"/>
    <mergeCell ref="B75:B78"/>
    <mergeCell ref="B79:B82"/>
    <mergeCell ref="B83:B86"/>
    <mergeCell ref="B87:B90"/>
    <mergeCell ref="B68:B74"/>
    <mergeCell ref="B37:B39"/>
    <mergeCell ref="B47:B50"/>
    <mergeCell ref="B51:B54"/>
    <mergeCell ref="B55:B58"/>
    <mergeCell ref="B59:B62"/>
    <mergeCell ref="B40:B46"/>
    <mergeCell ref="B8:B10"/>
    <mergeCell ref="B18:B21"/>
    <mergeCell ref="B22:B25"/>
    <mergeCell ref="B26:B29"/>
    <mergeCell ref="B30:B33"/>
    <mergeCell ref="B11:B17"/>
  </mergeCells>
  <pageMargins left="0.70866141732283472" right="0.70866141732283472" top="0.55118110236220474" bottom="0.55118110236220474" header="0.31496062992125984" footer="0.31496062992125984"/>
  <pageSetup paperSize="9" scale="60" orientation="landscape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view="pageBreakPreview" zoomScaleNormal="100" zoomScaleSheetLayoutView="100" workbookViewId="0">
      <selection activeCell="E16" sqref="E16"/>
    </sheetView>
  </sheetViews>
  <sheetFormatPr defaultRowHeight="12.75"/>
  <cols>
    <col min="1" max="1" width="2.7109375" style="117" bestFit="1" customWidth="1"/>
    <col min="2" max="2" width="15.5703125" style="117" customWidth="1"/>
    <col min="3" max="3" width="14.140625" style="117" customWidth="1"/>
    <col min="4" max="4" width="16.42578125" style="117" customWidth="1"/>
    <col min="5" max="5" width="13.7109375" style="117" customWidth="1"/>
    <col min="6" max="6" width="41.85546875" style="117" customWidth="1"/>
    <col min="7" max="16384" width="9.140625" style="117"/>
  </cols>
  <sheetData>
    <row r="1" spans="1:16">
      <c r="B1" s="126"/>
      <c r="C1" s="126"/>
      <c r="D1" s="126"/>
      <c r="E1" s="126"/>
      <c r="F1" s="126"/>
      <c r="G1" s="126"/>
      <c r="H1" s="126"/>
    </row>
    <row r="2" spans="1:16" ht="13.5" thickBot="1">
      <c r="B2" s="128" t="s">
        <v>53</v>
      </c>
      <c r="C2" s="129"/>
      <c r="D2" s="129"/>
      <c r="E2" s="129"/>
      <c r="F2" s="129"/>
      <c r="G2" s="129"/>
      <c r="H2" s="129"/>
    </row>
    <row r="3" spans="1:16" ht="14.25" thickTop="1" thickBot="1"/>
    <row r="4" spans="1:16" ht="39" customHeight="1" thickBot="1">
      <c r="B4" s="216" t="s">
        <v>197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8"/>
    </row>
    <row r="5" spans="1:16" ht="16.5" customHeight="1">
      <c r="B5" s="214"/>
    </row>
    <row r="6" spans="1:16">
      <c r="A6" s="257" t="s">
        <v>102</v>
      </c>
      <c r="B6" s="257" t="s">
        <v>187</v>
      </c>
      <c r="C6" s="257"/>
      <c r="D6" s="257"/>
      <c r="E6" s="257"/>
      <c r="F6" s="257"/>
      <c r="G6" s="257" t="s">
        <v>94</v>
      </c>
      <c r="H6" s="257"/>
      <c r="I6" s="257"/>
      <c r="J6" s="257"/>
      <c r="K6" s="257"/>
      <c r="L6" s="257" t="s">
        <v>188</v>
      </c>
      <c r="M6" s="257"/>
      <c r="N6" s="257"/>
      <c r="O6" s="257"/>
      <c r="P6" s="257"/>
    </row>
    <row r="7" spans="1:16" ht="38.25">
      <c r="A7" s="257"/>
      <c r="B7" s="1" t="s">
        <v>92</v>
      </c>
      <c r="C7" s="1" t="s">
        <v>93</v>
      </c>
      <c r="D7" s="1" t="s">
        <v>182</v>
      </c>
      <c r="E7" s="1" t="s">
        <v>183</v>
      </c>
      <c r="F7" s="1" t="s">
        <v>184</v>
      </c>
      <c r="G7" s="1">
        <v>2017</v>
      </c>
      <c r="H7" s="1">
        <v>2018</v>
      </c>
      <c r="I7" s="1">
        <v>2019</v>
      </c>
      <c r="J7" s="1">
        <v>2020</v>
      </c>
      <c r="K7" s="1">
        <v>2021</v>
      </c>
      <c r="L7" s="1">
        <v>2017</v>
      </c>
      <c r="M7" s="1">
        <v>2018</v>
      </c>
      <c r="N7" s="1">
        <v>2019</v>
      </c>
      <c r="O7" s="1">
        <v>2020</v>
      </c>
      <c r="P7" s="1">
        <v>2021</v>
      </c>
    </row>
    <row r="8" spans="1:16">
      <c r="A8" s="212">
        <v>1</v>
      </c>
      <c r="B8" s="212" t="s">
        <v>203</v>
      </c>
      <c r="C8" s="212" t="s">
        <v>204</v>
      </c>
      <c r="D8" s="212" t="s">
        <v>110</v>
      </c>
      <c r="E8" s="212">
        <v>2015</v>
      </c>
      <c r="F8" s="212" t="s">
        <v>208</v>
      </c>
      <c r="G8" s="237">
        <v>14970</v>
      </c>
      <c r="H8" s="237">
        <v>14817</v>
      </c>
      <c r="I8" s="237">
        <v>14905</v>
      </c>
      <c r="J8" s="237">
        <v>14993</v>
      </c>
      <c r="K8" s="237">
        <v>14705</v>
      </c>
      <c r="L8" s="212">
        <v>627820</v>
      </c>
      <c r="M8" s="212">
        <v>652110</v>
      </c>
      <c r="N8" s="212">
        <v>657143</v>
      </c>
      <c r="O8" s="212">
        <v>658591</v>
      </c>
      <c r="P8" s="212">
        <v>661680</v>
      </c>
    </row>
    <row r="9" spans="1:16" ht="25.5">
      <c r="A9" s="212">
        <v>2</v>
      </c>
      <c r="B9" s="212" t="s">
        <v>203</v>
      </c>
      <c r="C9" s="212" t="s">
        <v>209</v>
      </c>
      <c r="D9" s="212" t="s">
        <v>110</v>
      </c>
      <c r="E9" s="212">
        <v>2015</v>
      </c>
      <c r="F9" s="212" t="s">
        <v>210</v>
      </c>
      <c r="G9" s="212">
        <v>2388</v>
      </c>
      <c r="H9" s="212">
        <v>2363</v>
      </c>
      <c r="I9" s="212">
        <v>2229</v>
      </c>
      <c r="J9" s="212">
        <v>2204</v>
      </c>
      <c r="K9" s="212">
        <v>2178</v>
      </c>
      <c r="L9" s="212">
        <v>75000</v>
      </c>
      <c r="M9" s="212">
        <v>75000</v>
      </c>
      <c r="N9" s="212">
        <v>75000</v>
      </c>
      <c r="O9" s="212">
        <v>75000</v>
      </c>
      <c r="P9" s="212">
        <v>75000</v>
      </c>
    </row>
    <row r="10" spans="1:16">
      <c r="A10" s="212">
        <v>3</v>
      </c>
      <c r="B10" s="212" t="s">
        <v>203</v>
      </c>
      <c r="C10" s="212" t="s">
        <v>204</v>
      </c>
      <c r="D10" s="212" t="s">
        <v>211</v>
      </c>
      <c r="E10" s="212">
        <v>2016</v>
      </c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</row>
    <row r="11" spans="1:16">
      <c r="A11" s="212">
        <v>4</v>
      </c>
      <c r="B11" s="212" t="s">
        <v>203</v>
      </c>
      <c r="C11" s="212" t="s">
        <v>213</v>
      </c>
      <c r="D11" s="212" t="s">
        <v>214</v>
      </c>
      <c r="E11" s="212">
        <v>2016</v>
      </c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</row>
    <row r="12" spans="1:16">
      <c r="A12" s="212">
        <v>5</v>
      </c>
      <c r="B12" s="212" t="s">
        <v>203</v>
      </c>
      <c r="C12" s="212" t="s">
        <v>204</v>
      </c>
      <c r="D12" s="212" t="s">
        <v>214</v>
      </c>
      <c r="E12" s="212">
        <v>2016</v>
      </c>
      <c r="F12" s="212"/>
      <c r="G12" s="237">
        <f t="shared" ref="G12:M12" si="0">SUM(G8:G11)</f>
        <v>17358</v>
      </c>
      <c r="H12" s="237">
        <f t="shared" si="0"/>
        <v>17180</v>
      </c>
      <c r="I12" s="237">
        <f t="shared" ref="I12:J12" si="1">SUM(I8:I11)</f>
        <v>17134</v>
      </c>
      <c r="J12" s="237">
        <f t="shared" si="1"/>
        <v>17197</v>
      </c>
      <c r="K12" s="237">
        <f t="shared" si="0"/>
        <v>16883</v>
      </c>
      <c r="L12" s="212">
        <f t="shared" si="0"/>
        <v>702820</v>
      </c>
      <c r="M12" s="212">
        <f t="shared" si="0"/>
        <v>727110</v>
      </c>
      <c r="N12" s="212">
        <f t="shared" ref="N12:P12" si="2">SUM(N8:N11)</f>
        <v>732143</v>
      </c>
      <c r="O12" s="212">
        <f t="shared" si="2"/>
        <v>733591</v>
      </c>
      <c r="P12" s="212">
        <f t="shared" si="2"/>
        <v>736680</v>
      </c>
    </row>
    <row r="13" spans="1:1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5">
      <c r="A17" s="3"/>
      <c r="B17" s="3" t="s">
        <v>47</v>
      </c>
      <c r="C17" s="79"/>
      <c r="D17" s="79"/>
      <c r="E17" s="79"/>
      <c r="F17" s="79"/>
      <c r="G17" s="79"/>
      <c r="H17" s="80"/>
      <c r="I17" s="233" t="s">
        <v>51</v>
      </c>
      <c r="J17" s="80"/>
      <c r="K17" s="80" t="s">
        <v>48</v>
      </c>
      <c r="L17" s="80"/>
      <c r="M17" s="80"/>
      <c r="N17" s="3"/>
      <c r="O17" s="3"/>
    </row>
    <row r="18" spans="1:15">
      <c r="A18" s="3"/>
      <c r="B18" s="3"/>
      <c r="C18" s="79"/>
      <c r="D18" s="79"/>
      <c r="E18" s="79"/>
      <c r="F18" s="79"/>
      <c r="G18" s="79"/>
      <c r="H18" s="80"/>
      <c r="I18" s="234"/>
      <c r="J18" s="80"/>
      <c r="K18" s="80"/>
      <c r="L18" s="80" t="s">
        <v>49</v>
      </c>
      <c r="M18" s="80"/>
      <c r="N18" s="3"/>
      <c r="O18" s="3"/>
    </row>
    <row r="19" spans="1:15">
      <c r="A19" s="3"/>
      <c r="B19" s="3"/>
      <c r="C19" s="79"/>
      <c r="D19" s="79"/>
      <c r="E19" s="79"/>
      <c r="F19" s="79"/>
      <c r="G19" s="79"/>
      <c r="H19" s="80"/>
      <c r="I19" s="234"/>
      <c r="J19" s="80"/>
      <c r="K19" s="80"/>
      <c r="L19" s="80"/>
      <c r="M19" s="80"/>
      <c r="N19" s="3"/>
      <c r="O19" s="3"/>
    </row>
    <row r="20" spans="1:15">
      <c r="A20" s="3"/>
      <c r="B20" s="3"/>
      <c r="C20" s="79"/>
      <c r="D20" s="79"/>
      <c r="E20" s="79"/>
      <c r="F20" s="79"/>
      <c r="G20" s="79"/>
      <c r="H20" s="80"/>
      <c r="I20" s="234"/>
      <c r="J20" s="80"/>
      <c r="K20" s="80"/>
      <c r="L20" s="80"/>
      <c r="M20" s="80"/>
      <c r="N20" s="3"/>
      <c r="O20" s="3"/>
    </row>
    <row r="21" spans="1:15">
      <c r="A21" s="3"/>
      <c r="B21" s="3"/>
      <c r="C21" s="79"/>
      <c r="D21" s="79"/>
      <c r="E21" s="79"/>
      <c r="F21" s="79"/>
      <c r="G21" s="79"/>
      <c r="H21" s="80"/>
      <c r="I21" s="233" t="s">
        <v>52</v>
      </c>
      <c r="J21" s="3"/>
      <c r="K21" s="80" t="s">
        <v>48</v>
      </c>
      <c r="L21" s="80"/>
      <c r="M21" s="80"/>
      <c r="N21" s="3"/>
      <c r="O21" s="3"/>
    </row>
    <row r="22" spans="1:15">
      <c r="A22" s="3"/>
      <c r="B22" s="3"/>
      <c r="C22" s="79"/>
      <c r="D22" s="79"/>
      <c r="E22" s="79"/>
      <c r="F22" s="79"/>
      <c r="G22" s="79"/>
      <c r="H22" s="80"/>
      <c r="I22" s="80"/>
      <c r="J22" s="80"/>
      <c r="K22" s="80"/>
      <c r="L22" s="80"/>
      <c r="M22" s="80"/>
      <c r="N22" s="3"/>
      <c r="O22" s="3"/>
    </row>
    <row r="23" spans="1:15">
      <c r="A23" s="3"/>
      <c r="B23" s="3"/>
      <c r="C23" s="79"/>
      <c r="D23" s="79"/>
      <c r="E23" s="79"/>
      <c r="F23" s="79"/>
      <c r="G23" s="79"/>
      <c r="H23" s="80"/>
      <c r="I23" s="80"/>
      <c r="J23" s="80"/>
      <c r="K23" s="80"/>
      <c r="L23" s="80" t="s">
        <v>50</v>
      </c>
      <c r="M23" s="80"/>
      <c r="N23" s="3"/>
      <c r="O23" s="3"/>
    </row>
    <row r="24" spans="1:15">
      <c r="A24" s="3"/>
      <c r="B24" s="3"/>
      <c r="C24" s="79"/>
      <c r="D24" s="79"/>
      <c r="E24" s="79"/>
      <c r="F24" s="79"/>
      <c r="G24" s="79"/>
      <c r="H24" s="79"/>
      <c r="I24" s="79"/>
      <c r="J24" s="79"/>
      <c r="K24" s="79"/>
      <c r="L24" s="3"/>
      <c r="M24" s="3"/>
    </row>
    <row r="27" spans="1:15">
      <c r="B27" s="117" t="s">
        <v>107</v>
      </c>
    </row>
    <row r="28" spans="1:15">
      <c r="B28" s="213" t="s">
        <v>185</v>
      </c>
    </row>
    <row r="29" spans="1:15">
      <c r="B29" s="213" t="s">
        <v>186</v>
      </c>
    </row>
    <row r="30" spans="1:15">
      <c r="B30" s="213" t="s">
        <v>189</v>
      </c>
    </row>
    <row r="31" spans="1:15">
      <c r="B31" s="124" t="s">
        <v>109</v>
      </c>
    </row>
  </sheetData>
  <mergeCells count="4">
    <mergeCell ref="G6:K6"/>
    <mergeCell ref="B6:F6"/>
    <mergeCell ref="A6:A7"/>
    <mergeCell ref="L6:P6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4"/>
  <sheetViews>
    <sheetView view="pageBreakPreview" topLeftCell="A40" zoomScale="85" zoomScaleNormal="100" zoomScaleSheetLayoutView="85" workbookViewId="0">
      <selection activeCell="E39" sqref="E39"/>
    </sheetView>
  </sheetViews>
  <sheetFormatPr defaultRowHeight="12.75"/>
  <cols>
    <col min="1" max="1" width="9.140625" style="89"/>
    <col min="2" max="2" width="18.5703125" style="89" customWidth="1"/>
    <col min="3" max="3" width="23.28515625" style="89" customWidth="1"/>
    <col min="4" max="4" width="9.140625" style="89"/>
    <col min="5" max="5" width="15" style="89" customWidth="1"/>
    <col min="6" max="6" width="9.140625" style="89"/>
    <col min="7" max="7" width="14.85546875" style="89" bestFit="1" customWidth="1"/>
    <col min="8" max="8" width="9.140625" style="89"/>
    <col min="9" max="9" width="14.85546875" style="89" bestFit="1" customWidth="1"/>
    <col min="10" max="16384" width="9.140625" style="89"/>
  </cols>
  <sheetData>
    <row r="1" spans="2:12"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2:12" ht="13.5" thickBot="1">
      <c r="B2" s="7" t="s">
        <v>53</v>
      </c>
      <c r="C2" s="82"/>
      <c r="D2" s="82"/>
      <c r="E2" s="82"/>
      <c r="F2" s="82"/>
      <c r="G2" s="82"/>
      <c r="H2" s="82"/>
      <c r="I2" s="82"/>
      <c r="J2" s="79"/>
      <c r="K2" s="79"/>
      <c r="L2" s="79"/>
    </row>
    <row r="3" spans="2:12" ht="14.25" thickTop="1" thickBot="1"/>
    <row r="4" spans="2:12" ht="24.75" customHeight="1" thickBot="1">
      <c r="B4" s="216" t="s">
        <v>198</v>
      </c>
      <c r="C4" s="222"/>
      <c r="D4" s="222"/>
      <c r="E4" s="222"/>
      <c r="F4" s="222"/>
      <c r="G4" s="217"/>
      <c r="H4" s="217"/>
      <c r="I4" s="218"/>
    </row>
    <row r="5" spans="2:12" ht="18.75">
      <c r="B5" s="221"/>
      <c r="C5" s="221"/>
      <c r="D5" s="221"/>
      <c r="E5" s="221"/>
      <c r="F5" s="221"/>
    </row>
    <row r="6" spans="2:12" ht="16.5" thickBot="1">
      <c r="B6" s="85" t="s">
        <v>63</v>
      </c>
    </row>
    <row r="7" spans="2:12" ht="30" customHeight="1">
      <c r="B7" s="265" t="s">
        <v>54</v>
      </c>
      <c r="C7" s="259" t="s">
        <v>55</v>
      </c>
      <c r="D7" s="259" t="s">
        <v>56</v>
      </c>
      <c r="E7" s="260"/>
      <c r="F7" s="265" t="s">
        <v>57</v>
      </c>
      <c r="G7" s="264"/>
      <c r="H7" s="263" t="s">
        <v>58</v>
      </c>
      <c r="I7" s="264"/>
    </row>
    <row r="8" spans="2:12" ht="30" customHeight="1" thickBot="1">
      <c r="B8" s="267"/>
      <c r="C8" s="266"/>
      <c r="D8" s="99" t="s">
        <v>61</v>
      </c>
      <c r="E8" s="104" t="s">
        <v>62</v>
      </c>
      <c r="F8" s="108" t="s">
        <v>61</v>
      </c>
      <c r="G8" s="100" t="s">
        <v>62</v>
      </c>
      <c r="H8" s="106" t="s">
        <v>61</v>
      </c>
      <c r="I8" s="100" t="s">
        <v>62</v>
      </c>
    </row>
    <row r="9" spans="2:12">
      <c r="B9" s="268" t="s">
        <v>71</v>
      </c>
      <c r="C9" s="101" t="s">
        <v>59</v>
      </c>
      <c r="D9" s="11">
        <v>53</v>
      </c>
      <c r="E9" s="43">
        <v>262.64</v>
      </c>
      <c r="F9" s="109"/>
      <c r="G9" s="12"/>
      <c r="H9" s="58">
        <v>5</v>
      </c>
      <c r="I9" s="12">
        <v>120</v>
      </c>
    </row>
    <row r="10" spans="2:12">
      <c r="B10" s="261"/>
      <c r="C10" s="97" t="s">
        <v>60</v>
      </c>
      <c r="D10" s="17"/>
      <c r="E10" s="44"/>
      <c r="F10" s="110">
        <v>6</v>
      </c>
      <c r="G10" s="19">
        <v>160</v>
      </c>
      <c r="H10" s="59"/>
      <c r="I10" s="19"/>
    </row>
    <row r="11" spans="2:12">
      <c r="B11" s="261" t="s">
        <v>72</v>
      </c>
      <c r="C11" s="97" t="s">
        <v>59</v>
      </c>
      <c r="D11" s="17">
        <v>2</v>
      </c>
      <c r="E11" s="44">
        <v>260</v>
      </c>
      <c r="F11" s="110"/>
      <c r="G11" s="19"/>
      <c r="H11" s="59"/>
      <c r="I11" s="19"/>
    </row>
    <row r="12" spans="2:12">
      <c r="B12" s="261"/>
      <c r="C12" s="97" t="s">
        <v>60</v>
      </c>
      <c r="D12" s="17"/>
      <c r="E12" s="44"/>
      <c r="F12" s="110"/>
      <c r="G12" s="19"/>
      <c r="H12" s="59"/>
      <c r="I12" s="19"/>
    </row>
    <row r="13" spans="2:12">
      <c r="B13" s="261" t="s">
        <v>73</v>
      </c>
      <c r="C13" s="97" t="s">
        <v>59</v>
      </c>
      <c r="D13" s="17"/>
      <c r="E13" s="44"/>
      <c r="F13" s="110"/>
      <c r="G13" s="19"/>
      <c r="H13" s="59"/>
      <c r="I13" s="19"/>
    </row>
    <row r="14" spans="2:12">
      <c r="B14" s="261"/>
      <c r="C14" s="97" t="s">
        <v>60</v>
      </c>
      <c r="D14" s="17"/>
      <c r="E14" s="44"/>
      <c r="F14" s="110"/>
      <c r="G14" s="19"/>
      <c r="H14" s="59"/>
      <c r="I14" s="19"/>
    </row>
    <row r="15" spans="2:12">
      <c r="B15" s="261" t="s">
        <v>74</v>
      </c>
      <c r="C15" s="97" t="s">
        <v>59</v>
      </c>
      <c r="D15" s="17"/>
      <c r="E15" s="44"/>
      <c r="F15" s="110"/>
      <c r="G15" s="19"/>
      <c r="H15" s="59"/>
      <c r="I15" s="19"/>
    </row>
    <row r="16" spans="2:12" ht="13.5" thickBot="1">
      <c r="B16" s="262"/>
      <c r="C16" s="98" t="s">
        <v>60</v>
      </c>
      <c r="D16" s="102"/>
      <c r="E16" s="105"/>
      <c r="F16" s="111"/>
      <c r="G16" s="103"/>
      <c r="H16" s="107"/>
      <c r="I16" s="103"/>
    </row>
    <row r="18" spans="2:9" ht="13.5" thickBot="1">
      <c r="B18" s="90" t="s">
        <v>64</v>
      </c>
    </row>
    <row r="19" spans="2:9">
      <c r="B19" s="273" t="s">
        <v>85</v>
      </c>
      <c r="C19" s="274"/>
      <c r="D19" s="275"/>
      <c r="E19" s="12">
        <v>66</v>
      </c>
    </row>
    <row r="20" spans="2:9">
      <c r="B20" s="271" t="s">
        <v>66</v>
      </c>
      <c r="C20" s="272"/>
      <c r="D20" s="272"/>
      <c r="E20" s="19">
        <v>16000</v>
      </c>
    </row>
    <row r="21" spans="2:9" ht="13.5" thickBot="1">
      <c r="B21" s="269" t="s">
        <v>65</v>
      </c>
      <c r="C21" s="270"/>
      <c r="D21" s="270"/>
      <c r="E21" s="92">
        <f>E20/E19</f>
        <v>242.42424242424244</v>
      </c>
    </row>
    <row r="22" spans="2:9" ht="25.5" customHeight="1">
      <c r="B22" s="258" t="s">
        <v>76</v>
      </c>
      <c r="C22" s="258"/>
      <c r="D22" s="258"/>
      <c r="E22" s="258"/>
      <c r="F22" s="258"/>
      <c r="G22" s="258"/>
      <c r="H22" s="258"/>
      <c r="I22" s="258"/>
    </row>
    <row r="24" spans="2:9" ht="16.5" thickBot="1">
      <c r="B24" s="223" t="s">
        <v>77</v>
      </c>
    </row>
    <row r="25" spans="2:9">
      <c r="B25" s="265" t="s">
        <v>54</v>
      </c>
      <c r="C25" s="259" t="s">
        <v>55</v>
      </c>
      <c r="D25" s="259" t="s">
        <v>82</v>
      </c>
      <c r="E25" s="260"/>
      <c r="F25" s="259" t="s">
        <v>83</v>
      </c>
      <c r="G25" s="260"/>
      <c r="H25" s="259" t="s">
        <v>84</v>
      </c>
      <c r="I25" s="264"/>
    </row>
    <row r="26" spans="2:9" ht="26.25" thickBot="1">
      <c r="B26" s="276"/>
      <c r="C26" s="277"/>
      <c r="D26" s="94" t="s">
        <v>61</v>
      </c>
      <c r="E26" s="114" t="s">
        <v>62</v>
      </c>
      <c r="F26" s="94" t="s">
        <v>61</v>
      </c>
      <c r="G26" s="114" t="s">
        <v>62</v>
      </c>
      <c r="H26" s="94" t="s">
        <v>61</v>
      </c>
      <c r="I26" s="95" t="s">
        <v>62</v>
      </c>
    </row>
    <row r="27" spans="2:9">
      <c r="B27" s="268" t="s">
        <v>78</v>
      </c>
      <c r="C27" s="101" t="s">
        <v>59</v>
      </c>
      <c r="D27" s="11">
        <v>35</v>
      </c>
      <c r="E27" s="43">
        <v>85.71</v>
      </c>
      <c r="F27" s="11"/>
      <c r="G27" s="43"/>
      <c r="H27" s="11"/>
      <c r="I27" s="43"/>
    </row>
    <row r="28" spans="2:9">
      <c r="B28" s="261"/>
      <c r="C28" s="97" t="s">
        <v>60</v>
      </c>
      <c r="D28" s="17"/>
      <c r="E28" s="44"/>
      <c r="F28" s="17"/>
      <c r="G28" s="44"/>
      <c r="H28" s="17"/>
      <c r="I28" s="44"/>
    </row>
    <row r="29" spans="2:9">
      <c r="B29" s="261" t="s">
        <v>79</v>
      </c>
      <c r="C29" s="97" t="s">
        <v>59</v>
      </c>
      <c r="D29" s="17"/>
      <c r="E29" s="44"/>
      <c r="F29" s="17"/>
      <c r="G29" s="44"/>
      <c r="H29" s="17"/>
      <c r="I29" s="44"/>
    </row>
    <row r="30" spans="2:9">
      <c r="B30" s="261"/>
      <c r="C30" s="97" t="s">
        <v>60</v>
      </c>
      <c r="D30" s="17"/>
      <c r="E30" s="44"/>
      <c r="F30" s="17"/>
      <c r="G30" s="44"/>
      <c r="H30" s="17"/>
      <c r="I30" s="44"/>
    </row>
    <row r="31" spans="2:9">
      <c r="B31" s="261" t="s">
        <v>80</v>
      </c>
      <c r="C31" s="97" t="s">
        <v>59</v>
      </c>
      <c r="D31" s="17"/>
      <c r="E31" s="44"/>
      <c r="F31" s="17"/>
      <c r="G31" s="44"/>
      <c r="H31" s="17"/>
      <c r="I31" s="44"/>
    </row>
    <row r="32" spans="2:9">
      <c r="B32" s="261"/>
      <c r="C32" s="97" t="s">
        <v>60</v>
      </c>
      <c r="D32" s="17"/>
      <c r="E32" s="44"/>
      <c r="F32" s="17"/>
      <c r="G32" s="44"/>
      <c r="H32" s="17"/>
      <c r="I32" s="44"/>
    </row>
    <row r="33" spans="2:9">
      <c r="B33" s="261" t="s">
        <v>81</v>
      </c>
      <c r="C33" s="97" t="s">
        <v>59</v>
      </c>
      <c r="D33" s="17"/>
      <c r="E33" s="44"/>
      <c r="F33" s="17"/>
      <c r="G33" s="44"/>
      <c r="H33" s="17"/>
      <c r="I33" s="44"/>
    </row>
    <row r="34" spans="2:9" ht="13.5" thickBot="1">
      <c r="B34" s="262"/>
      <c r="C34" s="98" t="s">
        <v>60</v>
      </c>
      <c r="D34" s="102"/>
      <c r="E34" s="105"/>
      <c r="F34" s="102"/>
      <c r="G34" s="105"/>
      <c r="H34" s="102"/>
      <c r="I34" s="105"/>
    </row>
    <row r="36" spans="2:9" ht="13.5" thickBot="1">
      <c r="B36" s="90" t="s">
        <v>64</v>
      </c>
    </row>
    <row r="37" spans="2:9">
      <c r="B37" s="273" t="s">
        <v>86</v>
      </c>
      <c r="C37" s="274"/>
      <c r="D37" s="275"/>
      <c r="E37" s="12">
        <v>35</v>
      </c>
    </row>
    <row r="38" spans="2:9">
      <c r="B38" s="271" t="s">
        <v>66</v>
      </c>
      <c r="C38" s="272"/>
      <c r="D38" s="272"/>
      <c r="E38" s="19">
        <v>3000</v>
      </c>
    </row>
    <row r="39" spans="2:9" ht="13.5" thickBot="1">
      <c r="B39" s="269" t="s">
        <v>65</v>
      </c>
      <c r="C39" s="270"/>
      <c r="D39" s="270"/>
      <c r="E39" s="92">
        <f>E38/E37</f>
        <v>85.714285714285708</v>
      </c>
    </row>
    <row r="40" spans="2:9" ht="24" customHeight="1">
      <c r="B40" s="258" t="s">
        <v>87</v>
      </c>
      <c r="C40" s="258"/>
      <c r="D40" s="258"/>
      <c r="E40" s="258"/>
      <c r="F40" s="258"/>
      <c r="G40" s="258"/>
      <c r="H40" s="258"/>
      <c r="I40" s="258"/>
    </row>
    <row r="42" spans="2:9" ht="16.5" thickBot="1">
      <c r="B42" s="224" t="s">
        <v>67</v>
      </c>
    </row>
    <row r="43" spans="2:9">
      <c r="B43" s="265" t="s">
        <v>54</v>
      </c>
      <c r="C43" s="260" t="s">
        <v>55</v>
      </c>
      <c r="D43" s="265" t="s">
        <v>58</v>
      </c>
      <c r="E43" s="264"/>
      <c r="F43" s="265" t="s">
        <v>57</v>
      </c>
      <c r="G43" s="264"/>
    </row>
    <row r="44" spans="2:9" ht="26.25" thickBot="1">
      <c r="B44" s="276"/>
      <c r="C44" s="282"/>
      <c r="D44" s="113" t="s">
        <v>68</v>
      </c>
      <c r="E44" s="95" t="s">
        <v>69</v>
      </c>
      <c r="F44" s="113" t="s">
        <v>68</v>
      </c>
      <c r="G44" s="95" t="s">
        <v>69</v>
      </c>
    </row>
    <row r="45" spans="2:9">
      <c r="B45" s="281" t="s">
        <v>71</v>
      </c>
      <c r="C45" s="96" t="s">
        <v>59</v>
      </c>
      <c r="D45" s="110"/>
      <c r="E45" s="19"/>
      <c r="F45" s="110"/>
      <c r="G45" s="19"/>
    </row>
    <row r="46" spans="2:9">
      <c r="B46" s="261"/>
      <c r="C46" s="97" t="s">
        <v>60</v>
      </c>
      <c r="D46" s="110"/>
      <c r="E46" s="19"/>
      <c r="F46" s="110"/>
      <c r="G46" s="19"/>
    </row>
    <row r="47" spans="2:9">
      <c r="B47" s="261" t="s">
        <v>72</v>
      </c>
      <c r="C47" s="97" t="s">
        <v>59</v>
      </c>
      <c r="D47" s="110"/>
      <c r="E47" s="19"/>
      <c r="F47" s="110"/>
      <c r="G47" s="19"/>
    </row>
    <row r="48" spans="2:9">
      <c r="B48" s="261"/>
      <c r="C48" s="97" t="s">
        <v>60</v>
      </c>
      <c r="D48" s="110"/>
      <c r="E48" s="19"/>
      <c r="F48" s="110"/>
      <c r="G48" s="19"/>
    </row>
    <row r="49" spans="2:9">
      <c r="B49" s="261" t="s">
        <v>73</v>
      </c>
      <c r="C49" s="97" t="s">
        <v>59</v>
      </c>
      <c r="D49" s="110"/>
      <c r="E49" s="19"/>
      <c r="F49" s="110"/>
      <c r="G49" s="19"/>
    </row>
    <row r="50" spans="2:9">
      <c r="B50" s="261"/>
      <c r="C50" s="97" t="s">
        <v>60</v>
      </c>
      <c r="D50" s="110"/>
      <c r="E50" s="19"/>
      <c r="F50" s="110"/>
      <c r="G50" s="19"/>
    </row>
    <row r="51" spans="2:9">
      <c r="B51" s="261" t="s">
        <v>74</v>
      </c>
      <c r="C51" s="97" t="s">
        <v>59</v>
      </c>
      <c r="D51" s="110"/>
      <c r="E51" s="19"/>
      <c r="F51" s="110"/>
      <c r="G51" s="19"/>
    </row>
    <row r="52" spans="2:9" ht="13.5" thickBot="1">
      <c r="B52" s="262"/>
      <c r="C52" s="98" t="s">
        <v>60</v>
      </c>
      <c r="D52" s="111"/>
      <c r="E52" s="103"/>
      <c r="F52" s="111"/>
      <c r="G52" s="103"/>
    </row>
    <row r="54" spans="2:9" ht="13.5" thickBot="1">
      <c r="B54" s="90" t="s">
        <v>64</v>
      </c>
    </row>
    <row r="55" spans="2:9">
      <c r="B55" s="279" t="s">
        <v>89</v>
      </c>
      <c r="C55" s="280"/>
      <c r="D55" s="280"/>
      <c r="E55" s="12"/>
    </row>
    <row r="56" spans="2:9">
      <c r="B56" s="271" t="s">
        <v>66</v>
      </c>
      <c r="C56" s="272"/>
      <c r="D56" s="272"/>
      <c r="E56" s="19"/>
    </row>
    <row r="57" spans="2:9" ht="13.5" thickBot="1">
      <c r="B57" s="269" t="s">
        <v>70</v>
      </c>
      <c r="C57" s="270"/>
      <c r="D57" s="270"/>
      <c r="E57" s="92" t="e">
        <f>E56/E55</f>
        <v>#DIV/0!</v>
      </c>
    </row>
    <row r="58" spans="2:9" ht="30.75" customHeight="1">
      <c r="B58" s="258" t="s">
        <v>75</v>
      </c>
      <c r="C58" s="258"/>
      <c r="D58" s="258"/>
      <c r="E58" s="258"/>
      <c r="F58" s="258"/>
      <c r="G58" s="258"/>
      <c r="H58" s="258"/>
      <c r="I58" s="258"/>
    </row>
    <row r="60" spans="2:9" ht="16.5" thickBot="1">
      <c r="B60" s="224" t="s">
        <v>88</v>
      </c>
    </row>
    <row r="61" spans="2:9" ht="12.75" customHeight="1">
      <c r="B61" s="265" t="s">
        <v>54</v>
      </c>
      <c r="C61" s="264" t="s">
        <v>55</v>
      </c>
      <c r="D61" s="263" t="s">
        <v>83</v>
      </c>
      <c r="E61" s="260"/>
      <c r="F61" s="259" t="s">
        <v>84</v>
      </c>
      <c r="G61" s="264"/>
    </row>
    <row r="62" spans="2:9" ht="26.25" thickBot="1">
      <c r="B62" s="276"/>
      <c r="C62" s="278"/>
      <c r="D62" s="112" t="s">
        <v>61</v>
      </c>
      <c r="E62" s="114" t="s">
        <v>62</v>
      </c>
      <c r="F62" s="94" t="s">
        <v>61</v>
      </c>
      <c r="G62" s="95" t="s">
        <v>62</v>
      </c>
    </row>
    <row r="63" spans="2:9">
      <c r="B63" s="268" t="s">
        <v>78</v>
      </c>
      <c r="C63" s="93" t="s">
        <v>59</v>
      </c>
      <c r="D63" s="59"/>
      <c r="E63" s="19"/>
      <c r="F63" s="110"/>
      <c r="G63" s="19"/>
    </row>
    <row r="64" spans="2:9">
      <c r="B64" s="261"/>
      <c r="C64" s="91" t="s">
        <v>60</v>
      </c>
      <c r="D64" s="59"/>
      <c r="E64" s="19"/>
      <c r="F64" s="110"/>
      <c r="G64" s="19"/>
    </row>
    <row r="65" spans="2:9">
      <c r="B65" s="261" t="s">
        <v>79</v>
      </c>
      <c r="C65" s="91" t="s">
        <v>59</v>
      </c>
      <c r="D65" s="59"/>
      <c r="E65" s="19"/>
      <c r="F65" s="110"/>
      <c r="G65" s="19"/>
    </row>
    <row r="66" spans="2:9">
      <c r="B66" s="261"/>
      <c r="C66" s="91" t="s">
        <v>60</v>
      </c>
      <c r="D66" s="59"/>
      <c r="E66" s="19"/>
      <c r="F66" s="110"/>
      <c r="G66" s="19"/>
    </row>
    <row r="67" spans="2:9">
      <c r="B67" s="261" t="s">
        <v>80</v>
      </c>
      <c r="C67" s="91" t="s">
        <v>59</v>
      </c>
      <c r="D67" s="59"/>
      <c r="E67" s="19"/>
      <c r="F67" s="110"/>
      <c r="G67" s="19"/>
    </row>
    <row r="68" spans="2:9">
      <c r="B68" s="261"/>
      <c r="C68" s="91" t="s">
        <v>60</v>
      </c>
      <c r="D68" s="59"/>
      <c r="E68" s="19"/>
      <c r="F68" s="110"/>
      <c r="G68" s="19"/>
    </row>
    <row r="69" spans="2:9">
      <c r="B69" s="261" t="s">
        <v>81</v>
      </c>
      <c r="C69" s="91" t="s">
        <v>59</v>
      </c>
      <c r="D69" s="59"/>
      <c r="E69" s="19"/>
      <c r="F69" s="110"/>
      <c r="G69" s="19"/>
    </row>
    <row r="70" spans="2:9" ht="13.5" thickBot="1">
      <c r="B70" s="262"/>
      <c r="C70" s="92" t="s">
        <v>60</v>
      </c>
      <c r="D70" s="107"/>
      <c r="E70" s="103"/>
      <c r="F70" s="111"/>
      <c r="G70" s="103"/>
    </row>
    <row r="72" spans="2:9" ht="13.5" thickBot="1">
      <c r="B72" s="90" t="s">
        <v>64</v>
      </c>
    </row>
    <row r="73" spans="2:9">
      <c r="B73" s="279" t="s">
        <v>90</v>
      </c>
      <c r="C73" s="280"/>
      <c r="D73" s="280"/>
      <c r="E73" s="12"/>
    </row>
    <row r="74" spans="2:9">
      <c r="B74" s="271" t="s">
        <v>66</v>
      </c>
      <c r="C74" s="272"/>
      <c r="D74" s="272"/>
      <c r="E74" s="19"/>
    </row>
    <row r="75" spans="2:9" ht="13.5" thickBot="1">
      <c r="B75" s="269" t="s">
        <v>70</v>
      </c>
      <c r="C75" s="270"/>
      <c r="D75" s="270"/>
      <c r="E75" s="92" t="e">
        <f>E74/E73</f>
        <v>#DIV/0!</v>
      </c>
    </row>
    <row r="76" spans="2:9" ht="28.5" customHeight="1">
      <c r="B76" s="258" t="s">
        <v>91</v>
      </c>
      <c r="C76" s="258"/>
      <c r="D76" s="258"/>
      <c r="E76" s="258"/>
      <c r="F76" s="258"/>
      <c r="G76" s="258"/>
      <c r="H76" s="258"/>
      <c r="I76" s="258"/>
    </row>
    <row r="79" spans="2:9">
      <c r="B79" s="3" t="s">
        <v>47</v>
      </c>
      <c r="C79" s="79"/>
      <c r="D79" s="80"/>
      <c r="E79" s="81" t="s">
        <v>51</v>
      </c>
      <c r="F79" s="80"/>
      <c r="G79" s="80" t="s">
        <v>48</v>
      </c>
      <c r="H79" s="80"/>
      <c r="I79" s="80"/>
    </row>
    <row r="80" spans="2:9">
      <c r="B80" s="3"/>
      <c r="C80" s="79"/>
      <c r="D80" s="80"/>
      <c r="E80" s="80"/>
      <c r="F80" s="80"/>
      <c r="G80" s="80"/>
      <c r="H80" s="80" t="s">
        <v>49</v>
      </c>
      <c r="I80" s="80"/>
    </row>
    <row r="81" spans="2:9">
      <c r="B81" s="3"/>
      <c r="C81" s="79"/>
      <c r="D81" s="80"/>
      <c r="E81" s="80"/>
      <c r="F81" s="80"/>
      <c r="G81" s="80"/>
      <c r="H81" s="80"/>
      <c r="I81" s="80"/>
    </row>
    <row r="82" spans="2:9">
      <c r="B82" s="3"/>
      <c r="C82" s="79"/>
      <c r="D82" s="80"/>
      <c r="E82" s="81" t="s">
        <v>52</v>
      </c>
      <c r="F82" s="3"/>
      <c r="G82" s="80" t="s">
        <v>48</v>
      </c>
      <c r="H82" s="80"/>
      <c r="I82" s="80"/>
    </row>
    <row r="83" spans="2:9">
      <c r="B83" s="3"/>
      <c r="C83" s="79"/>
      <c r="D83" s="80"/>
      <c r="E83" s="80"/>
      <c r="F83" s="80"/>
      <c r="G83" s="80"/>
      <c r="H83" s="80"/>
      <c r="I83" s="80"/>
    </row>
    <row r="84" spans="2:9">
      <c r="B84" s="3"/>
      <c r="C84" s="79"/>
      <c r="D84" s="80"/>
      <c r="E84" s="80"/>
      <c r="F84" s="80"/>
      <c r="G84" s="80"/>
      <c r="H84" s="80" t="s">
        <v>50</v>
      </c>
      <c r="I84" s="80"/>
    </row>
  </sheetData>
  <mergeCells count="50">
    <mergeCell ref="B58:I58"/>
    <mergeCell ref="B45:B46"/>
    <mergeCell ref="B47:B48"/>
    <mergeCell ref="B43:B44"/>
    <mergeCell ref="C43:C44"/>
    <mergeCell ref="F43:G43"/>
    <mergeCell ref="D43:E43"/>
    <mergeCell ref="B57:D57"/>
    <mergeCell ref="B56:D56"/>
    <mergeCell ref="B55:D55"/>
    <mergeCell ref="B49:B50"/>
    <mergeCell ref="B51:B52"/>
    <mergeCell ref="B76:I76"/>
    <mergeCell ref="B75:D75"/>
    <mergeCell ref="B61:B62"/>
    <mergeCell ref="C61:C62"/>
    <mergeCell ref="D61:E61"/>
    <mergeCell ref="F61:G61"/>
    <mergeCell ref="B63:B64"/>
    <mergeCell ref="B74:D74"/>
    <mergeCell ref="B69:B70"/>
    <mergeCell ref="B65:B66"/>
    <mergeCell ref="B73:D73"/>
    <mergeCell ref="B67:B68"/>
    <mergeCell ref="B38:D38"/>
    <mergeCell ref="B39:D39"/>
    <mergeCell ref="B40:I40"/>
    <mergeCell ref="B25:B26"/>
    <mergeCell ref="C25:C26"/>
    <mergeCell ref="B27:B28"/>
    <mergeCell ref="B29:B30"/>
    <mergeCell ref="B31:B32"/>
    <mergeCell ref="F25:G25"/>
    <mergeCell ref="H25:I25"/>
    <mergeCell ref="B37:D37"/>
    <mergeCell ref="B22:I22"/>
    <mergeCell ref="D25:E25"/>
    <mergeCell ref="B33:B34"/>
    <mergeCell ref="H7:I7"/>
    <mergeCell ref="F7:G7"/>
    <mergeCell ref="D7:E7"/>
    <mergeCell ref="C7:C8"/>
    <mergeCell ref="B7:B8"/>
    <mergeCell ref="B9:B10"/>
    <mergeCell ref="B11:B12"/>
    <mergeCell ref="B13:B14"/>
    <mergeCell ref="B15:B16"/>
    <mergeCell ref="B21:D21"/>
    <mergeCell ref="B20:D20"/>
    <mergeCell ref="B19:D19"/>
  </mergeCells>
  <pageMargins left="0.7" right="0.7" top="0.75" bottom="0.75" header="0.3" footer="0.3"/>
  <pageSetup paperSize="9" scale="80" orientation="landscape" r:id="rId1"/>
  <rowBreaks count="2" manualBreakCount="2">
    <brk id="41" max="16383" man="1"/>
    <brk id="8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view="pageBreakPreview" topLeftCell="A4" zoomScale="85" zoomScaleNormal="100" zoomScaleSheetLayoutView="85" workbookViewId="0">
      <selection activeCell="H29" sqref="H29:H35"/>
    </sheetView>
  </sheetViews>
  <sheetFormatPr defaultRowHeight="12.75"/>
  <cols>
    <col min="1" max="1" width="9.140625" style="115"/>
    <col min="2" max="2" width="27.140625" style="115" customWidth="1"/>
    <col min="3" max="3" width="13" style="115" customWidth="1"/>
    <col min="4" max="4" width="12.5703125" style="115" customWidth="1"/>
    <col min="5" max="5" width="13.42578125" style="115" customWidth="1"/>
    <col min="6" max="6" width="13.140625" style="115" customWidth="1"/>
    <col min="7" max="7" width="14.140625" style="115" customWidth="1"/>
    <col min="8" max="8" width="28.7109375" style="115" customWidth="1"/>
    <col min="9" max="9" width="13.7109375" style="115" customWidth="1"/>
    <col min="10" max="10" width="32.7109375" style="115" customWidth="1"/>
    <col min="11" max="11" width="11.28515625" style="115" customWidth="1"/>
    <col min="12" max="12" width="11.140625" style="115" customWidth="1"/>
    <col min="13" max="15" width="9.140625" style="115"/>
    <col min="16" max="16" width="23.85546875" style="115" customWidth="1"/>
    <col min="17" max="17" width="24" style="115" customWidth="1"/>
    <col min="18" max="16384" width="9.140625" style="115"/>
  </cols>
  <sheetData>
    <row r="1" spans="2:10">
      <c r="B1" s="79"/>
      <c r="C1" s="79"/>
      <c r="D1" s="79"/>
      <c r="E1" s="79"/>
      <c r="F1" s="79"/>
      <c r="G1" s="79"/>
      <c r="H1" s="79"/>
      <c r="I1" s="79"/>
    </row>
    <row r="2" spans="2:10" ht="13.5" thickBot="1">
      <c r="B2" s="116" t="s">
        <v>53</v>
      </c>
      <c r="C2" s="82"/>
      <c r="D2" s="82"/>
      <c r="E2" s="82"/>
      <c r="F2" s="82"/>
      <c r="G2" s="82"/>
      <c r="H2" s="82"/>
      <c r="I2" s="82"/>
      <c r="J2" s="82"/>
    </row>
    <row r="3" spans="2:10" ht="13.5" thickTop="1"/>
    <row r="4" spans="2:10" ht="13.5" thickBot="1"/>
    <row r="5" spans="2:10" ht="19.5" thickBot="1">
      <c r="B5" s="225" t="s">
        <v>200</v>
      </c>
      <c r="C5" s="226"/>
      <c r="D5" s="226"/>
      <c r="E5" s="226"/>
      <c r="F5" s="226"/>
      <c r="G5" s="226"/>
      <c r="H5" s="227"/>
    </row>
    <row r="7" spans="2:10" ht="25.5">
      <c r="B7" s="99" t="s">
        <v>106</v>
      </c>
    </row>
    <row r="8" spans="2:10" ht="36">
      <c r="B8" s="17" t="s">
        <v>211</v>
      </c>
      <c r="C8" s="6">
        <v>2017</v>
      </c>
      <c r="D8" s="6">
        <v>2018</v>
      </c>
      <c r="E8" s="6">
        <v>2019</v>
      </c>
      <c r="F8" s="6">
        <v>2020</v>
      </c>
      <c r="G8" s="6">
        <v>2021</v>
      </c>
      <c r="H8" s="118" t="s">
        <v>105</v>
      </c>
      <c r="I8" s="118" t="s">
        <v>103</v>
      </c>
      <c r="J8" s="118" t="s">
        <v>104</v>
      </c>
    </row>
    <row r="9" spans="2:10">
      <c r="B9" s="18" t="s">
        <v>95</v>
      </c>
      <c r="C9" s="122">
        <v>1</v>
      </c>
      <c r="D9" s="122">
        <v>1</v>
      </c>
      <c r="E9" s="122">
        <v>1</v>
      </c>
      <c r="F9" s="122">
        <v>1</v>
      </c>
      <c r="G9" s="122">
        <v>1</v>
      </c>
      <c r="H9" s="283"/>
      <c r="I9" s="283">
        <v>2016</v>
      </c>
      <c r="J9" s="283" t="s">
        <v>212</v>
      </c>
    </row>
    <row r="10" spans="2:10">
      <c r="B10" s="119" t="s">
        <v>96</v>
      </c>
      <c r="C10" s="122"/>
      <c r="D10" s="122"/>
      <c r="E10" s="122"/>
      <c r="F10" s="122"/>
      <c r="G10" s="122"/>
      <c r="H10" s="283"/>
      <c r="I10" s="283"/>
      <c r="J10" s="283"/>
    </row>
    <row r="11" spans="2:10">
      <c r="B11" s="119" t="s">
        <v>97</v>
      </c>
      <c r="C11" s="122"/>
      <c r="D11" s="122"/>
      <c r="E11" s="122"/>
      <c r="F11" s="122"/>
      <c r="G11" s="122"/>
      <c r="H11" s="283"/>
      <c r="I11" s="283"/>
      <c r="J11" s="283"/>
    </row>
    <row r="12" spans="2:10">
      <c r="B12" s="119" t="s">
        <v>98</v>
      </c>
      <c r="C12" s="122"/>
      <c r="D12" s="122"/>
      <c r="E12" s="122"/>
      <c r="F12" s="122"/>
      <c r="G12" s="122"/>
      <c r="H12" s="283"/>
      <c r="I12" s="283"/>
      <c r="J12" s="283"/>
    </row>
    <row r="13" spans="2:10">
      <c r="B13" s="119" t="s">
        <v>99</v>
      </c>
      <c r="C13" s="122"/>
      <c r="D13" s="122"/>
      <c r="E13" s="122"/>
      <c r="F13" s="122"/>
      <c r="G13" s="122"/>
      <c r="H13" s="283"/>
      <c r="I13" s="283"/>
      <c r="J13" s="283"/>
    </row>
    <row r="14" spans="2:10">
      <c r="B14" s="119" t="s">
        <v>100</v>
      </c>
      <c r="C14" s="122"/>
      <c r="D14" s="122"/>
      <c r="E14" s="122"/>
      <c r="F14" s="122"/>
      <c r="G14" s="122"/>
      <c r="H14" s="283"/>
      <c r="I14" s="283"/>
      <c r="J14" s="283"/>
    </row>
    <row r="15" spans="2:10">
      <c r="B15" s="120" t="s">
        <v>101</v>
      </c>
      <c r="C15" s="84">
        <f>SUM(C9:C14)</f>
        <v>1</v>
      </c>
      <c r="D15" s="84">
        <f>SUM(D9:D14)</f>
        <v>1</v>
      </c>
      <c r="E15" s="84">
        <f>SUM(E9:E14)</f>
        <v>1</v>
      </c>
      <c r="F15" s="84">
        <f>SUM(F9:F14)</f>
        <v>1</v>
      </c>
      <c r="G15" s="84">
        <f>SUM(G9:G14)</f>
        <v>1</v>
      </c>
      <c r="H15" s="283"/>
      <c r="I15" s="283"/>
      <c r="J15" s="283"/>
    </row>
    <row r="17" spans="2:10" ht="25.5">
      <c r="B17" s="99" t="s">
        <v>106</v>
      </c>
    </row>
    <row r="18" spans="2:10" ht="36">
      <c r="B18" s="17" t="s">
        <v>215</v>
      </c>
      <c r="C18" s="6">
        <v>2017</v>
      </c>
      <c r="D18" s="6">
        <v>2018</v>
      </c>
      <c r="E18" s="6">
        <v>2019</v>
      </c>
      <c r="F18" s="6">
        <v>2020</v>
      </c>
      <c r="G18" s="6">
        <v>2021</v>
      </c>
      <c r="H18" s="118" t="s">
        <v>105</v>
      </c>
      <c r="I18" s="118" t="s">
        <v>103</v>
      </c>
      <c r="J18" s="118" t="s">
        <v>104</v>
      </c>
    </row>
    <row r="19" spans="2:10">
      <c r="B19" s="18" t="s">
        <v>95</v>
      </c>
      <c r="C19" s="122">
        <v>8</v>
      </c>
      <c r="D19" s="122">
        <v>8</v>
      </c>
      <c r="E19" s="122">
        <v>8</v>
      </c>
      <c r="F19" s="122">
        <v>8</v>
      </c>
      <c r="G19" s="122">
        <v>8</v>
      </c>
      <c r="H19" s="283"/>
      <c r="I19" s="283"/>
      <c r="J19" s="283"/>
    </row>
    <row r="20" spans="2:10">
      <c r="B20" s="119" t="s">
        <v>96</v>
      </c>
      <c r="C20" s="122"/>
      <c r="D20" s="122"/>
      <c r="E20" s="122"/>
      <c r="F20" s="122"/>
      <c r="G20" s="122"/>
      <c r="H20" s="283"/>
      <c r="I20" s="283"/>
      <c r="J20" s="283"/>
    </row>
    <row r="21" spans="2:10">
      <c r="B21" s="119" t="s">
        <v>97</v>
      </c>
      <c r="C21" s="122"/>
      <c r="D21" s="122"/>
      <c r="E21" s="122"/>
      <c r="F21" s="122"/>
      <c r="G21" s="122"/>
      <c r="H21" s="283"/>
      <c r="I21" s="283"/>
      <c r="J21" s="283"/>
    </row>
    <row r="22" spans="2:10">
      <c r="B22" s="119" t="s">
        <v>98</v>
      </c>
      <c r="C22" s="122"/>
      <c r="D22" s="122"/>
      <c r="E22" s="122"/>
      <c r="F22" s="122"/>
      <c r="G22" s="122"/>
      <c r="H22" s="283"/>
      <c r="I22" s="283"/>
      <c r="J22" s="283"/>
    </row>
    <row r="23" spans="2:10">
      <c r="B23" s="119" t="s">
        <v>99</v>
      </c>
      <c r="C23" s="122"/>
      <c r="D23" s="122"/>
      <c r="E23" s="122"/>
      <c r="F23" s="122"/>
      <c r="G23" s="122"/>
      <c r="H23" s="283"/>
      <c r="I23" s="283"/>
      <c r="J23" s="283"/>
    </row>
    <row r="24" spans="2:10">
      <c r="B24" s="119" t="s">
        <v>100</v>
      </c>
      <c r="C24" s="122">
        <v>1</v>
      </c>
      <c r="D24" s="122">
        <v>1</v>
      </c>
      <c r="E24" s="122">
        <v>1</v>
      </c>
      <c r="F24" s="122">
        <v>1</v>
      </c>
      <c r="G24" s="122">
        <v>1</v>
      </c>
      <c r="H24" s="283"/>
      <c r="I24" s="283"/>
      <c r="J24" s="283"/>
    </row>
    <row r="25" spans="2:10">
      <c r="B25" s="120" t="s">
        <v>101</v>
      </c>
      <c r="C25" s="84">
        <f>SUM(C19:C24)</f>
        <v>9</v>
      </c>
      <c r="D25" s="84">
        <f>SUM(D19:D24)</f>
        <v>9</v>
      </c>
      <c r="E25" s="84">
        <f>SUM(E19:E24)</f>
        <v>9</v>
      </c>
      <c r="F25" s="84">
        <f>SUM(F19:F24)</f>
        <v>9</v>
      </c>
      <c r="G25" s="84">
        <f>SUM(G19:G24)</f>
        <v>9</v>
      </c>
      <c r="H25" s="283"/>
      <c r="I25" s="283"/>
      <c r="J25" s="283"/>
    </row>
    <row r="27" spans="2:10" ht="25.5">
      <c r="B27" s="99" t="s">
        <v>106</v>
      </c>
    </row>
    <row r="28" spans="2:10" ht="36">
      <c r="B28" s="17" t="s">
        <v>216</v>
      </c>
      <c r="C28" s="6">
        <v>2017</v>
      </c>
      <c r="D28" s="6">
        <v>2018</v>
      </c>
      <c r="E28" s="6">
        <v>2019</v>
      </c>
      <c r="F28" s="6">
        <v>2020</v>
      </c>
      <c r="G28" s="6">
        <v>2021</v>
      </c>
      <c r="H28" s="118" t="s">
        <v>105</v>
      </c>
      <c r="I28" s="118" t="s">
        <v>103</v>
      </c>
      <c r="J28" s="118" t="s">
        <v>104</v>
      </c>
    </row>
    <row r="29" spans="2:10">
      <c r="B29" s="18" t="s">
        <v>95</v>
      </c>
      <c r="C29" s="122">
        <v>8</v>
      </c>
      <c r="D29" s="122">
        <v>8</v>
      </c>
      <c r="E29" s="122">
        <v>8</v>
      </c>
      <c r="F29" s="122">
        <v>8</v>
      </c>
      <c r="G29" s="122">
        <v>8</v>
      </c>
      <c r="H29" s="283"/>
      <c r="I29" s="283"/>
      <c r="J29" s="283"/>
    </row>
    <row r="30" spans="2:10">
      <c r="B30" s="119" t="s">
        <v>96</v>
      </c>
      <c r="C30" s="122"/>
      <c r="D30" s="122"/>
      <c r="E30" s="122"/>
      <c r="F30" s="122"/>
      <c r="G30" s="122"/>
      <c r="H30" s="283"/>
      <c r="I30" s="283"/>
      <c r="J30" s="283"/>
    </row>
    <row r="31" spans="2:10">
      <c r="B31" s="119" t="s">
        <v>97</v>
      </c>
      <c r="C31" s="122"/>
      <c r="D31" s="122"/>
      <c r="E31" s="122"/>
      <c r="F31" s="122"/>
      <c r="G31" s="122"/>
      <c r="H31" s="283"/>
      <c r="I31" s="283"/>
      <c r="J31" s="283"/>
    </row>
    <row r="32" spans="2:10">
      <c r="B32" s="119" t="s">
        <v>98</v>
      </c>
      <c r="C32" s="122"/>
      <c r="D32" s="122"/>
      <c r="E32" s="122"/>
      <c r="F32" s="122"/>
      <c r="G32" s="122"/>
      <c r="H32" s="283"/>
      <c r="I32" s="283"/>
      <c r="J32" s="283"/>
    </row>
    <row r="33" spans="2:10">
      <c r="B33" s="119" t="s">
        <v>99</v>
      </c>
      <c r="C33" s="122"/>
      <c r="D33" s="122"/>
      <c r="E33" s="122"/>
      <c r="F33" s="122"/>
      <c r="G33" s="122"/>
      <c r="H33" s="283"/>
      <c r="I33" s="283"/>
      <c r="J33" s="283"/>
    </row>
    <row r="34" spans="2:10">
      <c r="B34" s="119" t="s">
        <v>100</v>
      </c>
      <c r="C34" s="122">
        <v>1</v>
      </c>
      <c r="D34" s="122">
        <v>1</v>
      </c>
      <c r="E34" s="122">
        <v>1</v>
      </c>
      <c r="F34" s="122">
        <v>1</v>
      </c>
      <c r="G34" s="122">
        <v>1</v>
      </c>
      <c r="H34" s="283"/>
      <c r="I34" s="283"/>
      <c r="J34" s="283"/>
    </row>
    <row r="35" spans="2:10">
      <c r="B35" s="120" t="s">
        <v>101</v>
      </c>
      <c r="C35" s="123">
        <f>SUM(C29:C34)</f>
        <v>9</v>
      </c>
      <c r="D35" s="123">
        <f>SUM(D29:D34)</f>
        <v>9</v>
      </c>
      <c r="E35" s="123">
        <f>SUM(E29:E34)</f>
        <v>9</v>
      </c>
      <c r="F35" s="123">
        <f>SUM(F29:F34)</f>
        <v>9</v>
      </c>
      <c r="G35" s="123">
        <f>SUM(G29:G34)</f>
        <v>9</v>
      </c>
      <c r="H35" s="283"/>
      <c r="I35" s="283"/>
      <c r="J35" s="283"/>
    </row>
    <row r="37" spans="2:10" ht="25.5">
      <c r="B37" s="99" t="s">
        <v>106</v>
      </c>
    </row>
    <row r="38" spans="2:10" ht="36">
      <c r="B38" s="17"/>
      <c r="C38" s="6">
        <v>2017</v>
      </c>
      <c r="D38" s="6">
        <v>2018</v>
      </c>
      <c r="E38" s="6">
        <v>2019</v>
      </c>
      <c r="F38" s="6">
        <v>2020</v>
      </c>
      <c r="G38" s="6">
        <v>2021</v>
      </c>
      <c r="H38" s="118" t="s">
        <v>105</v>
      </c>
      <c r="I38" s="118" t="s">
        <v>103</v>
      </c>
      <c r="J38" s="118" t="s">
        <v>104</v>
      </c>
    </row>
    <row r="39" spans="2:10">
      <c r="B39" s="18" t="s">
        <v>95</v>
      </c>
      <c r="C39" s="122"/>
      <c r="D39" s="122"/>
      <c r="E39" s="122"/>
      <c r="F39" s="122"/>
      <c r="G39" s="122"/>
      <c r="H39" s="283"/>
      <c r="I39" s="283"/>
      <c r="J39" s="283"/>
    </row>
    <row r="40" spans="2:10">
      <c r="B40" s="119" t="s">
        <v>96</v>
      </c>
      <c r="C40" s="122"/>
      <c r="D40" s="122"/>
      <c r="E40" s="122"/>
      <c r="F40" s="122"/>
      <c r="G40" s="122"/>
      <c r="H40" s="283"/>
      <c r="I40" s="283"/>
      <c r="J40" s="283"/>
    </row>
    <row r="41" spans="2:10">
      <c r="B41" s="119" t="s">
        <v>97</v>
      </c>
      <c r="C41" s="122"/>
      <c r="D41" s="122"/>
      <c r="E41" s="122"/>
      <c r="F41" s="122"/>
      <c r="G41" s="122"/>
      <c r="H41" s="283"/>
      <c r="I41" s="283"/>
      <c r="J41" s="283"/>
    </row>
    <row r="42" spans="2:10">
      <c r="B42" s="119" t="s">
        <v>98</v>
      </c>
      <c r="C42" s="122"/>
      <c r="D42" s="122"/>
      <c r="E42" s="122"/>
      <c r="F42" s="122"/>
      <c r="G42" s="122"/>
      <c r="H42" s="283"/>
      <c r="I42" s="283"/>
      <c r="J42" s="283"/>
    </row>
    <row r="43" spans="2:10">
      <c r="B43" s="119" t="s">
        <v>99</v>
      </c>
      <c r="C43" s="122"/>
      <c r="D43" s="122"/>
      <c r="E43" s="122"/>
      <c r="F43" s="122"/>
      <c r="G43" s="122"/>
      <c r="H43" s="283"/>
      <c r="I43" s="283"/>
      <c r="J43" s="283"/>
    </row>
    <row r="44" spans="2:10">
      <c r="B44" s="119" t="s">
        <v>100</v>
      </c>
      <c r="C44" s="122"/>
      <c r="D44" s="122"/>
      <c r="E44" s="122"/>
      <c r="F44" s="122"/>
      <c r="G44" s="122"/>
      <c r="H44" s="283"/>
      <c r="I44" s="283"/>
      <c r="J44" s="283"/>
    </row>
    <row r="45" spans="2:10">
      <c r="B45" s="120" t="s">
        <v>101</v>
      </c>
      <c r="C45" s="123">
        <f>SUM(C39:C44)</f>
        <v>0</v>
      </c>
      <c r="D45" s="123">
        <f>SUM(D39:D44)</f>
        <v>0</v>
      </c>
      <c r="E45" s="123">
        <f>SUM(E39:E44)</f>
        <v>0</v>
      </c>
      <c r="F45" s="123">
        <f>SUM(F39:F44)</f>
        <v>0</v>
      </c>
      <c r="G45" s="123">
        <f>SUM(G39:G44)</f>
        <v>0</v>
      </c>
      <c r="H45" s="283"/>
      <c r="I45" s="283"/>
      <c r="J45" s="283"/>
    </row>
    <row r="47" spans="2:10" ht="26.25" customHeight="1">
      <c r="B47" s="284" t="s">
        <v>108</v>
      </c>
      <c r="C47" s="284"/>
      <c r="D47" s="284"/>
      <c r="E47" s="284"/>
      <c r="F47" s="284"/>
      <c r="G47" s="284"/>
      <c r="H47" s="284"/>
      <c r="I47" s="284"/>
      <c r="J47" s="284"/>
    </row>
    <row r="48" spans="2:10">
      <c r="B48" s="124" t="s">
        <v>109</v>
      </c>
    </row>
    <row r="50" spans="2:9">
      <c r="B50" s="3" t="s">
        <v>47</v>
      </c>
      <c r="C50" s="79"/>
      <c r="D50" s="80"/>
      <c r="E50" s="81" t="s">
        <v>51</v>
      </c>
      <c r="F50" s="80"/>
      <c r="G50" s="80" t="s">
        <v>48</v>
      </c>
      <c r="H50" s="80"/>
      <c r="I50" s="80"/>
    </row>
    <row r="51" spans="2:9">
      <c r="B51" s="3"/>
      <c r="C51" s="79"/>
      <c r="D51" s="80"/>
      <c r="E51" s="80"/>
      <c r="F51" s="80"/>
      <c r="G51" s="80"/>
      <c r="H51" s="80" t="s">
        <v>49</v>
      </c>
      <c r="I51" s="80"/>
    </row>
    <row r="52" spans="2:9">
      <c r="B52" s="3"/>
      <c r="C52" s="79"/>
      <c r="D52" s="80"/>
      <c r="E52" s="80"/>
      <c r="F52" s="80"/>
      <c r="G52" s="80"/>
      <c r="H52" s="80"/>
      <c r="I52" s="80"/>
    </row>
    <row r="53" spans="2:9">
      <c r="B53" s="3"/>
      <c r="C53" s="79"/>
      <c r="D53" s="80"/>
      <c r="E53" s="81" t="s">
        <v>52</v>
      </c>
      <c r="F53" s="3"/>
      <c r="G53" s="80" t="s">
        <v>48</v>
      </c>
      <c r="H53" s="80"/>
      <c r="I53" s="80"/>
    </row>
    <row r="54" spans="2:9">
      <c r="B54" s="3"/>
      <c r="C54" s="79"/>
      <c r="D54" s="80"/>
      <c r="E54" s="80"/>
      <c r="F54" s="80"/>
      <c r="G54" s="80"/>
      <c r="H54" s="80"/>
      <c r="I54" s="80"/>
    </row>
    <row r="55" spans="2:9">
      <c r="B55" s="3"/>
      <c r="C55" s="79"/>
      <c r="D55" s="80"/>
      <c r="E55" s="80"/>
      <c r="F55" s="80"/>
      <c r="G55" s="80"/>
      <c r="H55" s="80" t="s">
        <v>50</v>
      </c>
      <c r="I55" s="80"/>
    </row>
    <row r="58" spans="2:9" ht="12.75" customHeight="1"/>
    <row r="59" spans="2:9" ht="12.75" customHeight="1"/>
    <row r="60" spans="2:9" ht="13.5" customHeight="1"/>
  </sheetData>
  <mergeCells count="13">
    <mergeCell ref="B47:J47"/>
    <mergeCell ref="H29:H35"/>
    <mergeCell ref="I29:I35"/>
    <mergeCell ref="J29:J35"/>
    <mergeCell ref="H39:H45"/>
    <mergeCell ref="I39:I45"/>
    <mergeCell ref="J39:J45"/>
    <mergeCell ref="H9:H15"/>
    <mergeCell ref="I9:I15"/>
    <mergeCell ref="J9:J15"/>
    <mergeCell ref="H19:H25"/>
    <mergeCell ref="I19:I25"/>
    <mergeCell ref="J19:J25"/>
  </mergeCells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view="pageBreakPreview" topLeftCell="A22" zoomScale="70" zoomScaleNormal="85" zoomScaleSheetLayoutView="70" workbookViewId="0">
      <selection activeCell="C74" sqref="C74"/>
    </sheetView>
  </sheetViews>
  <sheetFormatPr defaultRowHeight="12.75"/>
  <cols>
    <col min="1" max="1" width="6.5703125" style="186" customWidth="1"/>
    <col min="2" max="2" width="73.7109375" style="115" customWidth="1"/>
    <col min="3" max="3" width="36" style="124" customWidth="1"/>
    <col min="4" max="4" width="31.5703125" style="115" customWidth="1"/>
    <col min="5" max="5" width="28.140625" style="115" customWidth="1"/>
    <col min="6" max="6" width="35" style="115" customWidth="1"/>
    <col min="7" max="256" width="9.140625" style="115"/>
    <col min="257" max="257" width="6.5703125" style="115" customWidth="1"/>
    <col min="258" max="258" width="73.7109375" style="115" customWidth="1"/>
    <col min="259" max="259" width="36" style="115" customWidth="1"/>
    <col min="260" max="261" width="28.140625" style="115" customWidth="1"/>
    <col min="262" max="262" width="35" style="115" customWidth="1"/>
    <col min="263" max="512" width="9.140625" style="115"/>
    <col min="513" max="513" width="6.5703125" style="115" customWidth="1"/>
    <col min="514" max="514" width="73.7109375" style="115" customWidth="1"/>
    <col min="515" max="515" width="36" style="115" customWidth="1"/>
    <col min="516" max="517" width="28.140625" style="115" customWidth="1"/>
    <col min="518" max="518" width="35" style="115" customWidth="1"/>
    <col min="519" max="768" width="9.140625" style="115"/>
    <col min="769" max="769" width="6.5703125" style="115" customWidth="1"/>
    <col min="770" max="770" width="73.7109375" style="115" customWidth="1"/>
    <col min="771" max="771" width="36" style="115" customWidth="1"/>
    <col min="772" max="773" width="28.140625" style="115" customWidth="1"/>
    <col min="774" max="774" width="35" style="115" customWidth="1"/>
    <col min="775" max="1024" width="9.140625" style="115"/>
    <col min="1025" max="1025" width="6.5703125" style="115" customWidth="1"/>
    <col min="1026" max="1026" width="73.7109375" style="115" customWidth="1"/>
    <col min="1027" max="1027" width="36" style="115" customWidth="1"/>
    <col min="1028" max="1029" width="28.140625" style="115" customWidth="1"/>
    <col min="1030" max="1030" width="35" style="115" customWidth="1"/>
    <col min="1031" max="1280" width="9.140625" style="115"/>
    <col min="1281" max="1281" width="6.5703125" style="115" customWidth="1"/>
    <col min="1282" max="1282" width="73.7109375" style="115" customWidth="1"/>
    <col min="1283" max="1283" width="36" style="115" customWidth="1"/>
    <col min="1284" max="1285" width="28.140625" style="115" customWidth="1"/>
    <col min="1286" max="1286" width="35" style="115" customWidth="1"/>
    <col min="1287" max="1536" width="9.140625" style="115"/>
    <col min="1537" max="1537" width="6.5703125" style="115" customWidth="1"/>
    <col min="1538" max="1538" width="73.7109375" style="115" customWidth="1"/>
    <col min="1539" max="1539" width="36" style="115" customWidth="1"/>
    <col min="1540" max="1541" width="28.140625" style="115" customWidth="1"/>
    <col min="1542" max="1542" width="35" style="115" customWidth="1"/>
    <col min="1543" max="1792" width="9.140625" style="115"/>
    <col min="1793" max="1793" width="6.5703125" style="115" customWidth="1"/>
    <col min="1794" max="1794" width="73.7109375" style="115" customWidth="1"/>
    <col min="1795" max="1795" width="36" style="115" customWidth="1"/>
    <col min="1796" max="1797" width="28.140625" style="115" customWidth="1"/>
    <col min="1798" max="1798" width="35" style="115" customWidth="1"/>
    <col min="1799" max="2048" width="9.140625" style="115"/>
    <col min="2049" max="2049" width="6.5703125" style="115" customWidth="1"/>
    <col min="2050" max="2050" width="73.7109375" style="115" customWidth="1"/>
    <col min="2051" max="2051" width="36" style="115" customWidth="1"/>
    <col min="2052" max="2053" width="28.140625" style="115" customWidth="1"/>
    <col min="2054" max="2054" width="35" style="115" customWidth="1"/>
    <col min="2055" max="2304" width="9.140625" style="115"/>
    <col min="2305" max="2305" width="6.5703125" style="115" customWidth="1"/>
    <col min="2306" max="2306" width="73.7109375" style="115" customWidth="1"/>
    <col min="2307" max="2307" width="36" style="115" customWidth="1"/>
    <col min="2308" max="2309" width="28.140625" style="115" customWidth="1"/>
    <col min="2310" max="2310" width="35" style="115" customWidth="1"/>
    <col min="2311" max="2560" width="9.140625" style="115"/>
    <col min="2561" max="2561" width="6.5703125" style="115" customWidth="1"/>
    <col min="2562" max="2562" width="73.7109375" style="115" customWidth="1"/>
    <col min="2563" max="2563" width="36" style="115" customWidth="1"/>
    <col min="2564" max="2565" width="28.140625" style="115" customWidth="1"/>
    <col min="2566" max="2566" width="35" style="115" customWidth="1"/>
    <col min="2567" max="2816" width="9.140625" style="115"/>
    <col min="2817" max="2817" width="6.5703125" style="115" customWidth="1"/>
    <col min="2818" max="2818" width="73.7109375" style="115" customWidth="1"/>
    <col min="2819" max="2819" width="36" style="115" customWidth="1"/>
    <col min="2820" max="2821" width="28.140625" style="115" customWidth="1"/>
    <col min="2822" max="2822" width="35" style="115" customWidth="1"/>
    <col min="2823" max="3072" width="9.140625" style="115"/>
    <col min="3073" max="3073" width="6.5703125" style="115" customWidth="1"/>
    <col min="3074" max="3074" width="73.7109375" style="115" customWidth="1"/>
    <col min="3075" max="3075" width="36" style="115" customWidth="1"/>
    <col min="3076" max="3077" width="28.140625" style="115" customWidth="1"/>
    <col min="3078" max="3078" width="35" style="115" customWidth="1"/>
    <col min="3079" max="3328" width="9.140625" style="115"/>
    <col min="3329" max="3329" width="6.5703125" style="115" customWidth="1"/>
    <col min="3330" max="3330" width="73.7109375" style="115" customWidth="1"/>
    <col min="3331" max="3331" width="36" style="115" customWidth="1"/>
    <col min="3332" max="3333" width="28.140625" style="115" customWidth="1"/>
    <col min="3334" max="3334" width="35" style="115" customWidth="1"/>
    <col min="3335" max="3584" width="9.140625" style="115"/>
    <col min="3585" max="3585" width="6.5703125" style="115" customWidth="1"/>
    <col min="3586" max="3586" width="73.7109375" style="115" customWidth="1"/>
    <col min="3587" max="3587" width="36" style="115" customWidth="1"/>
    <col min="3588" max="3589" width="28.140625" style="115" customWidth="1"/>
    <col min="3590" max="3590" width="35" style="115" customWidth="1"/>
    <col min="3591" max="3840" width="9.140625" style="115"/>
    <col min="3841" max="3841" width="6.5703125" style="115" customWidth="1"/>
    <col min="3842" max="3842" width="73.7109375" style="115" customWidth="1"/>
    <col min="3843" max="3843" width="36" style="115" customWidth="1"/>
    <col min="3844" max="3845" width="28.140625" style="115" customWidth="1"/>
    <col min="3846" max="3846" width="35" style="115" customWidth="1"/>
    <col min="3847" max="4096" width="9.140625" style="115"/>
    <col min="4097" max="4097" width="6.5703125" style="115" customWidth="1"/>
    <col min="4098" max="4098" width="73.7109375" style="115" customWidth="1"/>
    <col min="4099" max="4099" width="36" style="115" customWidth="1"/>
    <col min="4100" max="4101" width="28.140625" style="115" customWidth="1"/>
    <col min="4102" max="4102" width="35" style="115" customWidth="1"/>
    <col min="4103" max="4352" width="9.140625" style="115"/>
    <col min="4353" max="4353" width="6.5703125" style="115" customWidth="1"/>
    <col min="4354" max="4354" width="73.7109375" style="115" customWidth="1"/>
    <col min="4355" max="4355" width="36" style="115" customWidth="1"/>
    <col min="4356" max="4357" width="28.140625" style="115" customWidth="1"/>
    <col min="4358" max="4358" width="35" style="115" customWidth="1"/>
    <col min="4359" max="4608" width="9.140625" style="115"/>
    <col min="4609" max="4609" width="6.5703125" style="115" customWidth="1"/>
    <col min="4610" max="4610" width="73.7109375" style="115" customWidth="1"/>
    <col min="4611" max="4611" width="36" style="115" customWidth="1"/>
    <col min="4612" max="4613" width="28.140625" style="115" customWidth="1"/>
    <col min="4614" max="4614" width="35" style="115" customWidth="1"/>
    <col min="4615" max="4864" width="9.140625" style="115"/>
    <col min="4865" max="4865" width="6.5703125" style="115" customWidth="1"/>
    <col min="4866" max="4866" width="73.7109375" style="115" customWidth="1"/>
    <col min="4867" max="4867" width="36" style="115" customWidth="1"/>
    <col min="4868" max="4869" width="28.140625" style="115" customWidth="1"/>
    <col min="4870" max="4870" width="35" style="115" customWidth="1"/>
    <col min="4871" max="5120" width="9.140625" style="115"/>
    <col min="5121" max="5121" width="6.5703125" style="115" customWidth="1"/>
    <col min="5122" max="5122" width="73.7109375" style="115" customWidth="1"/>
    <col min="5123" max="5123" width="36" style="115" customWidth="1"/>
    <col min="5124" max="5125" width="28.140625" style="115" customWidth="1"/>
    <col min="5126" max="5126" width="35" style="115" customWidth="1"/>
    <col min="5127" max="5376" width="9.140625" style="115"/>
    <col min="5377" max="5377" width="6.5703125" style="115" customWidth="1"/>
    <col min="5378" max="5378" width="73.7109375" style="115" customWidth="1"/>
    <col min="5379" max="5379" width="36" style="115" customWidth="1"/>
    <col min="5380" max="5381" width="28.140625" style="115" customWidth="1"/>
    <col min="5382" max="5382" width="35" style="115" customWidth="1"/>
    <col min="5383" max="5632" width="9.140625" style="115"/>
    <col min="5633" max="5633" width="6.5703125" style="115" customWidth="1"/>
    <col min="5634" max="5634" width="73.7109375" style="115" customWidth="1"/>
    <col min="5635" max="5635" width="36" style="115" customWidth="1"/>
    <col min="5636" max="5637" width="28.140625" style="115" customWidth="1"/>
    <col min="5638" max="5638" width="35" style="115" customWidth="1"/>
    <col min="5639" max="5888" width="9.140625" style="115"/>
    <col min="5889" max="5889" width="6.5703125" style="115" customWidth="1"/>
    <col min="5890" max="5890" width="73.7109375" style="115" customWidth="1"/>
    <col min="5891" max="5891" width="36" style="115" customWidth="1"/>
    <col min="5892" max="5893" width="28.140625" style="115" customWidth="1"/>
    <col min="5894" max="5894" width="35" style="115" customWidth="1"/>
    <col min="5895" max="6144" width="9.140625" style="115"/>
    <col min="6145" max="6145" width="6.5703125" style="115" customWidth="1"/>
    <col min="6146" max="6146" width="73.7109375" style="115" customWidth="1"/>
    <col min="6147" max="6147" width="36" style="115" customWidth="1"/>
    <col min="6148" max="6149" width="28.140625" style="115" customWidth="1"/>
    <col min="6150" max="6150" width="35" style="115" customWidth="1"/>
    <col min="6151" max="6400" width="9.140625" style="115"/>
    <col min="6401" max="6401" width="6.5703125" style="115" customWidth="1"/>
    <col min="6402" max="6402" width="73.7109375" style="115" customWidth="1"/>
    <col min="6403" max="6403" width="36" style="115" customWidth="1"/>
    <col min="6404" max="6405" width="28.140625" style="115" customWidth="1"/>
    <col min="6406" max="6406" width="35" style="115" customWidth="1"/>
    <col min="6407" max="6656" width="9.140625" style="115"/>
    <col min="6657" max="6657" width="6.5703125" style="115" customWidth="1"/>
    <col min="6658" max="6658" width="73.7109375" style="115" customWidth="1"/>
    <col min="6659" max="6659" width="36" style="115" customWidth="1"/>
    <col min="6660" max="6661" width="28.140625" style="115" customWidth="1"/>
    <col min="6662" max="6662" width="35" style="115" customWidth="1"/>
    <col min="6663" max="6912" width="9.140625" style="115"/>
    <col min="6913" max="6913" width="6.5703125" style="115" customWidth="1"/>
    <col min="6914" max="6914" width="73.7109375" style="115" customWidth="1"/>
    <col min="6915" max="6915" width="36" style="115" customWidth="1"/>
    <col min="6916" max="6917" width="28.140625" style="115" customWidth="1"/>
    <col min="6918" max="6918" width="35" style="115" customWidth="1"/>
    <col min="6919" max="7168" width="9.140625" style="115"/>
    <col min="7169" max="7169" width="6.5703125" style="115" customWidth="1"/>
    <col min="7170" max="7170" width="73.7109375" style="115" customWidth="1"/>
    <col min="7171" max="7171" width="36" style="115" customWidth="1"/>
    <col min="7172" max="7173" width="28.140625" style="115" customWidth="1"/>
    <col min="7174" max="7174" width="35" style="115" customWidth="1"/>
    <col min="7175" max="7424" width="9.140625" style="115"/>
    <col min="7425" max="7425" width="6.5703125" style="115" customWidth="1"/>
    <col min="7426" max="7426" width="73.7109375" style="115" customWidth="1"/>
    <col min="7427" max="7427" width="36" style="115" customWidth="1"/>
    <col min="7428" max="7429" width="28.140625" style="115" customWidth="1"/>
    <col min="7430" max="7430" width="35" style="115" customWidth="1"/>
    <col min="7431" max="7680" width="9.140625" style="115"/>
    <col min="7681" max="7681" width="6.5703125" style="115" customWidth="1"/>
    <col min="7682" max="7682" width="73.7109375" style="115" customWidth="1"/>
    <col min="7683" max="7683" width="36" style="115" customWidth="1"/>
    <col min="7684" max="7685" width="28.140625" style="115" customWidth="1"/>
    <col min="7686" max="7686" width="35" style="115" customWidth="1"/>
    <col min="7687" max="7936" width="9.140625" style="115"/>
    <col min="7937" max="7937" width="6.5703125" style="115" customWidth="1"/>
    <col min="7938" max="7938" width="73.7109375" style="115" customWidth="1"/>
    <col min="7939" max="7939" width="36" style="115" customWidth="1"/>
    <col min="7940" max="7941" width="28.140625" style="115" customWidth="1"/>
    <col min="7942" max="7942" width="35" style="115" customWidth="1"/>
    <col min="7943" max="8192" width="9.140625" style="115"/>
    <col min="8193" max="8193" width="6.5703125" style="115" customWidth="1"/>
    <col min="8194" max="8194" width="73.7109375" style="115" customWidth="1"/>
    <col min="8195" max="8195" width="36" style="115" customWidth="1"/>
    <col min="8196" max="8197" width="28.140625" style="115" customWidth="1"/>
    <col min="8198" max="8198" width="35" style="115" customWidth="1"/>
    <col min="8199" max="8448" width="9.140625" style="115"/>
    <col min="8449" max="8449" width="6.5703125" style="115" customWidth="1"/>
    <col min="8450" max="8450" width="73.7109375" style="115" customWidth="1"/>
    <col min="8451" max="8451" width="36" style="115" customWidth="1"/>
    <col min="8452" max="8453" width="28.140625" style="115" customWidth="1"/>
    <col min="8454" max="8454" width="35" style="115" customWidth="1"/>
    <col min="8455" max="8704" width="9.140625" style="115"/>
    <col min="8705" max="8705" width="6.5703125" style="115" customWidth="1"/>
    <col min="8706" max="8706" width="73.7109375" style="115" customWidth="1"/>
    <col min="8707" max="8707" width="36" style="115" customWidth="1"/>
    <col min="8708" max="8709" width="28.140625" style="115" customWidth="1"/>
    <col min="8710" max="8710" width="35" style="115" customWidth="1"/>
    <col min="8711" max="8960" width="9.140625" style="115"/>
    <col min="8961" max="8961" width="6.5703125" style="115" customWidth="1"/>
    <col min="8962" max="8962" width="73.7109375" style="115" customWidth="1"/>
    <col min="8963" max="8963" width="36" style="115" customWidth="1"/>
    <col min="8964" max="8965" width="28.140625" style="115" customWidth="1"/>
    <col min="8966" max="8966" width="35" style="115" customWidth="1"/>
    <col min="8967" max="9216" width="9.140625" style="115"/>
    <col min="9217" max="9217" width="6.5703125" style="115" customWidth="1"/>
    <col min="9218" max="9218" width="73.7109375" style="115" customWidth="1"/>
    <col min="9219" max="9219" width="36" style="115" customWidth="1"/>
    <col min="9220" max="9221" width="28.140625" style="115" customWidth="1"/>
    <col min="9222" max="9222" width="35" style="115" customWidth="1"/>
    <col min="9223" max="9472" width="9.140625" style="115"/>
    <col min="9473" max="9473" width="6.5703125" style="115" customWidth="1"/>
    <col min="9474" max="9474" width="73.7109375" style="115" customWidth="1"/>
    <col min="9475" max="9475" width="36" style="115" customWidth="1"/>
    <col min="9476" max="9477" width="28.140625" style="115" customWidth="1"/>
    <col min="9478" max="9478" width="35" style="115" customWidth="1"/>
    <col min="9479" max="9728" width="9.140625" style="115"/>
    <col min="9729" max="9729" width="6.5703125" style="115" customWidth="1"/>
    <col min="9730" max="9730" width="73.7109375" style="115" customWidth="1"/>
    <col min="9731" max="9731" width="36" style="115" customWidth="1"/>
    <col min="9732" max="9733" width="28.140625" style="115" customWidth="1"/>
    <col min="9734" max="9734" width="35" style="115" customWidth="1"/>
    <col min="9735" max="9984" width="9.140625" style="115"/>
    <col min="9985" max="9985" width="6.5703125" style="115" customWidth="1"/>
    <col min="9986" max="9986" width="73.7109375" style="115" customWidth="1"/>
    <col min="9987" max="9987" width="36" style="115" customWidth="1"/>
    <col min="9988" max="9989" width="28.140625" style="115" customWidth="1"/>
    <col min="9990" max="9990" width="35" style="115" customWidth="1"/>
    <col min="9991" max="10240" width="9.140625" style="115"/>
    <col min="10241" max="10241" width="6.5703125" style="115" customWidth="1"/>
    <col min="10242" max="10242" width="73.7109375" style="115" customWidth="1"/>
    <col min="10243" max="10243" width="36" style="115" customWidth="1"/>
    <col min="10244" max="10245" width="28.140625" style="115" customWidth="1"/>
    <col min="10246" max="10246" width="35" style="115" customWidth="1"/>
    <col min="10247" max="10496" width="9.140625" style="115"/>
    <col min="10497" max="10497" width="6.5703125" style="115" customWidth="1"/>
    <col min="10498" max="10498" width="73.7109375" style="115" customWidth="1"/>
    <col min="10499" max="10499" width="36" style="115" customWidth="1"/>
    <col min="10500" max="10501" width="28.140625" style="115" customWidth="1"/>
    <col min="10502" max="10502" width="35" style="115" customWidth="1"/>
    <col min="10503" max="10752" width="9.140625" style="115"/>
    <col min="10753" max="10753" width="6.5703125" style="115" customWidth="1"/>
    <col min="10754" max="10754" width="73.7109375" style="115" customWidth="1"/>
    <col min="10755" max="10755" width="36" style="115" customWidth="1"/>
    <col min="10756" max="10757" width="28.140625" style="115" customWidth="1"/>
    <col min="10758" max="10758" width="35" style="115" customWidth="1"/>
    <col min="10759" max="11008" width="9.140625" style="115"/>
    <col min="11009" max="11009" width="6.5703125" style="115" customWidth="1"/>
    <col min="11010" max="11010" width="73.7109375" style="115" customWidth="1"/>
    <col min="11011" max="11011" width="36" style="115" customWidth="1"/>
    <col min="11012" max="11013" width="28.140625" style="115" customWidth="1"/>
    <col min="11014" max="11014" width="35" style="115" customWidth="1"/>
    <col min="11015" max="11264" width="9.140625" style="115"/>
    <col min="11265" max="11265" width="6.5703125" style="115" customWidth="1"/>
    <col min="11266" max="11266" width="73.7109375" style="115" customWidth="1"/>
    <col min="11267" max="11267" width="36" style="115" customWidth="1"/>
    <col min="11268" max="11269" width="28.140625" style="115" customWidth="1"/>
    <col min="11270" max="11270" width="35" style="115" customWidth="1"/>
    <col min="11271" max="11520" width="9.140625" style="115"/>
    <col min="11521" max="11521" width="6.5703125" style="115" customWidth="1"/>
    <col min="11522" max="11522" width="73.7109375" style="115" customWidth="1"/>
    <col min="11523" max="11523" width="36" style="115" customWidth="1"/>
    <col min="11524" max="11525" width="28.140625" style="115" customWidth="1"/>
    <col min="11526" max="11526" width="35" style="115" customWidth="1"/>
    <col min="11527" max="11776" width="9.140625" style="115"/>
    <col min="11777" max="11777" width="6.5703125" style="115" customWidth="1"/>
    <col min="11778" max="11778" width="73.7109375" style="115" customWidth="1"/>
    <col min="11779" max="11779" width="36" style="115" customWidth="1"/>
    <col min="11780" max="11781" width="28.140625" style="115" customWidth="1"/>
    <col min="11782" max="11782" width="35" style="115" customWidth="1"/>
    <col min="11783" max="12032" width="9.140625" style="115"/>
    <col min="12033" max="12033" width="6.5703125" style="115" customWidth="1"/>
    <col min="12034" max="12034" width="73.7109375" style="115" customWidth="1"/>
    <col min="12035" max="12035" width="36" style="115" customWidth="1"/>
    <col min="12036" max="12037" width="28.140625" style="115" customWidth="1"/>
    <col min="12038" max="12038" width="35" style="115" customWidth="1"/>
    <col min="12039" max="12288" width="9.140625" style="115"/>
    <col min="12289" max="12289" width="6.5703125" style="115" customWidth="1"/>
    <col min="12290" max="12290" width="73.7109375" style="115" customWidth="1"/>
    <col min="12291" max="12291" width="36" style="115" customWidth="1"/>
    <col min="12292" max="12293" width="28.140625" style="115" customWidth="1"/>
    <col min="12294" max="12294" width="35" style="115" customWidth="1"/>
    <col min="12295" max="12544" width="9.140625" style="115"/>
    <col min="12545" max="12545" width="6.5703125" style="115" customWidth="1"/>
    <col min="12546" max="12546" width="73.7109375" style="115" customWidth="1"/>
    <col min="12547" max="12547" width="36" style="115" customWidth="1"/>
    <col min="12548" max="12549" width="28.140625" style="115" customWidth="1"/>
    <col min="12550" max="12550" width="35" style="115" customWidth="1"/>
    <col min="12551" max="12800" width="9.140625" style="115"/>
    <col min="12801" max="12801" width="6.5703125" style="115" customWidth="1"/>
    <col min="12802" max="12802" width="73.7109375" style="115" customWidth="1"/>
    <col min="12803" max="12803" width="36" style="115" customWidth="1"/>
    <col min="12804" max="12805" width="28.140625" style="115" customWidth="1"/>
    <col min="12806" max="12806" width="35" style="115" customWidth="1"/>
    <col min="12807" max="13056" width="9.140625" style="115"/>
    <col min="13057" max="13057" width="6.5703125" style="115" customWidth="1"/>
    <col min="13058" max="13058" width="73.7109375" style="115" customWidth="1"/>
    <col min="13059" max="13059" width="36" style="115" customWidth="1"/>
    <col min="13060" max="13061" width="28.140625" style="115" customWidth="1"/>
    <col min="13062" max="13062" width="35" style="115" customWidth="1"/>
    <col min="13063" max="13312" width="9.140625" style="115"/>
    <col min="13313" max="13313" width="6.5703125" style="115" customWidth="1"/>
    <col min="13314" max="13314" width="73.7109375" style="115" customWidth="1"/>
    <col min="13315" max="13315" width="36" style="115" customWidth="1"/>
    <col min="13316" max="13317" width="28.140625" style="115" customWidth="1"/>
    <col min="13318" max="13318" width="35" style="115" customWidth="1"/>
    <col min="13319" max="13568" width="9.140625" style="115"/>
    <col min="13569" max="13569" width="6.5703125" style="115" customWidth="1"/>
    <col min="13570" max="13570" width="73.7109375" style="115" customWidth="1"/>
    <col min="13571" max="13571" width="36" style="115" customWidth="1"/>
    <col min="13572" max="13573" width="28.140625" style="115" customWidth="1"/>
    <col min="13574" max="13574" width="35" style="115" customWidth="1"/>
    <col min="13575" max="13824" width="9.140625" style="115"/>
    <col min="13825" max="13825" width="6.5703125" style="115" customWidth="1"/>
    <col min="13826" max="13826" width="73.7109375" style="115" customWidth="1"/>
    <col min="13827" max="13827" width="36" style="115" customWidth="1"/>
    <col min="13828" max="13829" width="28.140625" style="115" customWidth="1"/>
    <col min="13830" max="13830" width="35" style="115" customWidth="1"/>
    <col min="13831" max="14080" width="9.140625" style="115"/>
    <col min="14081" max="14081" width="6.5703125" style="115" customWidth="1"/>
    <col min="14082" max="14082" width="73.7109375" style="115" customWidth="1"/>
    <col min="14083" max="14083" width="36" style="115" customWidth="1"/>
    <col min="14084" max="14085" width="28.140625" style="115" customWidth="1"/>
    <col min="14086" max="14086" width="35" style="115" customWidth="1"/>
    <col min="14087" max="14336" width="9.140625" style="115"/>
    <col min="14337" max="14337" width="6.5703125" style="115" customWidth="1"/>
    <col min="14338" max="14338" width="73.7109375" style="115" customWidth="1"/>
    <col min="14339" max="14339" width="36" style="115" customWidth="1"/>
    <col min="14340" max="14341" width="28.140625" style="115" customWidth="1"/>
    <col min="14342" max="14342" width="35" style="115" customWidth="1"/>
    <col min="14343" max="14592" width="9.140625" style="115"/>
    <col min="14593" max="14593" width="6.5703125" style="115" customWidth="1"/>
    <col min="14594" max="14594" width="73.7109375" style="115" customWidth="1"/>
    <col min="14595" max="14595" width="36" style="115" customWidth="1"/>
    <col min="14596" max="14597" width="28.140625" style="115" customWidth="1"/>
    <col min="14598" max="14598" width="35" style="115" customWidth="1"/>
    <col min="14599" max="14848" width="9.140625" style="115"/>
    <col min="14849" max="14849" width="6.5703125" style="115" customWidth="1"/>
    <col min="14850" max="14850" width="73.7109375" style="115" customWidth="1"/>
    <col min="14851" max="14851" width="36" style="115" customWidth="1"/>
    <col min="14852" max="14853" width="28.140625" style="115" customWidth="1"/>
    <col min="14854" max="14854" width="35" style="115" customWidth="1"/>
    <col min="14855" max="15104" width="9.140625" style="115"/>
    <col min="15105" max="15105" width="6.5703125" style="115" customWidth="1"/>
    <col min="15106" max="15106" width="73.7109375" style="115" customWidth="1"/>
    <col min="15107" max="15107" width="36" style="115" customWidth="1"/>
    <col min="15108" max="15109" width="28.140625" style="115" customWidth="1"/>
    <col min="15110" max="15110" width="35" style="115" customWidth="1"/>
    <col min="15111" max="15360" width="9.140625" style="115"/>
    <col min="15361" max="15361" width="6.5703125" style="115" customWidth="1"/>
    <col min="15362" max="15362" width="73.7109375" style="115" customWidth="1"/>
    <col min="15363" max="15363" width="36" style="115" customWidth="1"/>
    <col min="15364" max="15365" width="28.140625" style="115" customWidth="1"/>
    <col min="15366" max="15366" width="35" style="115" customWidth="1"/>
    <col min="15367" max="15616" width="9.140625" style="115"/>
    <col min="15617" max="15617" width="6.5703125" style="115" customWidth="1"/>
    <col min="15618" max="15618" width="73.7109375" style="115" customWidth="1"/>
    <col min="15619" max="15619" width="36" style="115" customWidth="1"/>
    <col min="15620" max="15621" width="28.140625" style="115" customWidth="1"/>
    <col min="15622" max="15622" width="35" style="115" customWidth="1"/>
    <col min="15623" max="15872" width="9.140625" style="115"/>
    <col min="15873" max="15873" width="6.5703125" style="115" customWidth="1"/>
    <col min="15874" max="15874" width="73.7109375" style="115" customWidth="1"/>
    <col min="15875" max="15875" width="36" style="115" customWidth="1"/>
    <col min="15876" max="15877" width="28.140625" style="115" customWidth="1"/>
    <col min="15878" max="15878" width="35" style="115" customWidth="1"/>
    <col min="15879" max="16128" width="9.140625" style="115"/>
    <col min="16129" max="16129" width="6.5703125" style="115" customWidth="1"/>
    <col min="16130" max="16130" width="73.7109375" style="115" customWidth="1"/>
    <col min="16131" max="16131" width="36" style="115" customWidth="1"/>
    <col min="16132" max="16133" width="28.140625" style="115" customWidth="1"/>
    <col min="16134" max="16134" width="35" style="115" customWidth="1"/>
    <col min="16135" max="16384" width="9.140625" style="115"/>
  </cols>
  <sheetData>
    <row r="2" spans="1:6" ht="13.5" thickBot="1">
      <c r="A2" s="131"/>
      <c r="B2" s="128" t="s">
        <v>53</v>
      </c>
      <c r="C2" s="129"/>
      <c r="D2" s="129"/>
      <c r="E2" s="129"/>
      <c r="F2" s="129"/>
    </row>
    <row r="3" spans="1:6" ht="14.25" thickTop="1" thickBot="1">
      <c r="A3" s="131"/>
      <c r="B3" s="128"/>
      <c r="C3" s="126"/>
      <c r="D3" s="126"/>
      <c r="E3" s="126"/>
      <c r="F3" s="126"/>
    </row>
    <row r="4" spans="1:6" ht="19.5" thickBot="1">
      <c r="A4" s="180"/>
      <c r="B4" s="229" t="s">
        <v>199</v>
      </c>
      <c r="C4" s="232"/>
      <c r="D4" s="227"/>
      <c r="E4" s="181"/>
      <c r="F4" s="181"/>
    </row>
    <row r="5" spans="1:6" ht="13.5" thickBot="1">
      <c r="A5" s="134"/>
      <c r="C5" s="134"/>
      <c r="D5" s="134"/>
      <c r="E5" s="134"/>
      <c r="F5" s="134" t="s">
        <v>121</v>
      </c>
    </row>
    <row r="6" spans="1:6" ht="115.5" thickBot="1">
      <c r="A6" s="174" t="s">
        <v>102</v>
      </c>
      <c r="B6" s="175" t="s">
        <v>1</v>
      </c>
      <c r="C6" s="176" t="s">
        <v>122</v>
      </c>
      <c r="D6" s="176" t="s">
        <v>181</v>
      </c>
      <c r="E6" s="177" t="s">
        <v>123</v>
      </c>
      <c r="F6" s="177" t="s">
        <v>156</v>
      </c>
    </row>
    <row r="7" spans="1:6">
      <c r="A7" s="137" t="s">
        <v>124</v>
      </c>
      <c r="B7" s="138" t="s">
        <v>125</v>
      </c>
      <c r="C7" s="135"/>
      <c r="D7" s="135"/>
      <c r="E7" s="139">
        <f>C7-D7</f>
        <v>0</v>
      </c>
      <c r="F7" s="135"/>
    </row>
    <row r="8" spans="1:6">
      <c r="A8" s="140" t="s">
        <v>126</v>
      </c>
      <c r="B8" s="141" t="s">
        <v>127</v>
      </c>
      <c r="C8" s="135"/>
      <c r="D8" s="135"/>
      <c r="E8" s="142">
        <f t="shared" ref="E8:E24" si="0">C8-D8</f>
        <v>0</v>
      </c>
      <c r="F8" s="135"/>
    </row>
    <row r="9" spans="1:6">
      <c r="A9" s="143" t="s">
        <v>128</v>
      </c>
      <c r="B9" s="144" t="s">
        <v>129</v>
      </c>
      <c r="C9" s="135">
        <v>60</v>
      </c>
      <c r="D9" s="135">
        <v>60</v>
      </c>
      <c r="E9" s="142">
        <f t="shared" si="0"/>
        <v>0</v>
      </c>
      <c r="F9" s="135"/>
    </row>
    <row r="10" spans="1:6">
      <c r="A10" s="143" t="s">
        <v>130</v>
      </c>
      <c r="B10" s="144" t="s">
        <v>131</v>
      </c>
      <c r="C10" s="135">
        <v>212</v>
      </c>
      <c r="D10" s="135">
        <v>78</v>
      </c>
      <c r="E10" s="142">
        <f t="shared" si="0"/>
        <v>134</v>
      </c>
      <c r="F10" s="135"/>
    </row>
    <row r="11" spans="1:6">
      <c r="A11" s="143" t="s">
        <v>132</v>
      </c>
      <c r="B11" s="144" t="s">
        <v>133</v>
      </c>
      <c r="C11" s="135">
        <v>84</v>
      </c>
      <c r="D11" s="135">
        <v>78</v>
      </c>
      <c r="E11" s="142">
        <f t="shared" si="0"/>
        <v>6</v>
      </c>
      <c r="F11" s="135"/>
    </row>
    <row r="12" spans="1:6">
      <c r="A12" s="143" t="s">
        <v>134</v>
      </c>
      <c r="B12" s="144" t="s">
        <v>135</v>
      </c>
      <c r="C12" s="135">
        <v>728</v>
      </c>
      <c r="D12" s="135">
        <v>719</v>
      </c>
      <c r="E12" s="142">
        <f t="shared" si="0"/>
        <v>9</v>
      </c>
      <c r="F12" s="135"/>
    </row>
    <row r="13" spans="1:6">
      <c r="A13" s="143" t="s">
        <v>136</v>
      </c>
      <c r="B13" s="144" t="s">
        <v>137</v>
      </c>
      <c r="C13" s="145">
        <f>SUM(C14:C18)</f>
        <v>104</v>
      </c>
      <c r="D13" s="146">
        <f>SUM(D14:D18)</f>
        <v>0</v>
      </c>
      <c r="E13" s="147">
        <f>SUM(E14:E18)</f>
        <v>104</v>
      </c>
      <c r="F13" s="148">
        <f>SUM(F14:F18)</f>
        <v>0</v>
      </c>
    </row>
    <row r="14" spans="1:6" ht="13.5">
      <c r="A14" s="149"/>
      <c r="B14" s="150" t="s">
        <v>138</v>
      </c>
      <c r="C14" s="135">
        <v>55</v>
      </c>
      <c r="D14" s="135"/>
      <c r="E14" s="142">
        <f t="shared" si="0"/>
        <v>55</v>
      </c>
      <c r="F14" s="135"/>
    </row>
    <row r="15" spans="1:6" ht="13.5">
      <c r="A15" s="149"/>
      <c r="B15" s="150" t="s">
        <v>139</v>
      </c>
      <c r="C15" s="135">
        <v>39</v>
      </c>
      <c r="D15" s="135"/>
      <c r="E15" s="142">
        <f t="shared" si="0"/>
        <v>39</v>
      </c>
      <c r="F15" s="135"/>
    </row>
    <row r="16" spans="1:6" ht="13.5">
      <c r="A16" s="149"/>
      <c r="B16" s="150" t="s">
        <v>140</v>
      </c>
      <c r="C16" s="135"/>
      <c r="D16" s="135"/>
      <c r="E16" s="142">
        <f t="shared" si="0"/>
        <v>0</v>
      </c>
      <c r="F16" s="135"/>
    </row>
    <row r="17" spans="1:6" ht="13.5">
      <c r="A17" s="149"/>
      <c r="B17" s="150" t="s">
        <v>141</v>
      </c>
      <c r="C17" s="135"/>
      <c r="D17" s="135"/>
      <c r="E17" s="142">
        <f t="shared" si="0"/>
        <v>0</v>
      </c>
      <c r="F17" s="135"/>
    </row>
    <row r="18" spans="1:6" ht="13.5">
      <c r="A18" s="149"/>
      <c r="B18" s="150" t="s">
        <v>142</v>
      </c>
      <c r="C18" s="135">
        <v>10</v>
      </c>
      <c r="D18" s="135"/>
      <c r="E18" s="142">
        <f t="shared" si="0"/>
        <v>10</v>
      </c>
      <c r="F18" s="135"/>
    </row>
    <row r="19" spans="1:6">
      <c r="A19" s="143" t="s">
        <v>143</v>
      </c>
      <c r="B19" s="151" t="s">
        <v>144</v>
      </c>
      <c r="C19" s="135">
        <v>9</v>
      </c>
      <c r="D19" s="135"/>
      <c r="E19" s="142">
        <f t="shared" si="0"/>
        <v>9</v>
      </c>
      <c r="F19" s="135"/>
    </row>
    <row r="20" spans="1:6">
      <c r="A20" s="143" t="s">
        <v>145</v>
      </c>
      <c r="B20" s="151" t="s">
        <v>146</v>
      </c>
      <c r="C20" s="135">
        <v>6</v>
      </c>
      <c r="D20" s="135"/>
      <c r="E20" s="142">
        <f t="shared" si="0"/>
        <v>6</v>
      </c>
      <c r="F20" s="135"/>
    </row>
    <row r="21" spans="1:6">
      <c r="A21" s="143" t="s">
        <v>147</v>
      </c>
      <c r="B21" s="152" t="s">
        <v>148</v>
      </c>
      <c r="C21" s="135">
        <v>2</v>
      </c>
      <c r="D21" s="135"/>
      <c r="E21" s="142">
        <f t="shared" si="0"/>
        <v>2</v>
      </c>
      <c r="F21" s="135"/>
    </row>
    <row r="22" spans="1:6">
      <c r="A22" s="143" t="s">
        <v>149</v>
      </c>
      <c r="B22" s="153" t="s">
        <v>150</v>
      </c>
      <c r="C22" s="135"/>
      <c r="D22" s="135"/>
      <c r="E22" s="142">
        <f t="shared" si="0"/>
        <v>0</v>
      </c>
      <c r="F22" s="135"/>
    </row>
    <row r="23" spans="1:6">
      <c r="A23" s="143" t="s">
        <v>151</v>
      </c>
      <c r="B23" s="153" t="s">
        <v>152</v>
      </c>
      <c r="C23" s="135"/>
      <c r="D23" s="135"/>
      <c r="E23" s="142">
        <f t="shared" si="0"/>
        <v>0</v>
      </c>
      <c r="F23" s="135"/>
    </row>
    <row r="24" spans="1:6" ht="13.5" thickBot="1">
      <c r="A24" s="154" t="s">
        <v>153</v>
      </c>
      <c r="B24" s="155" t="s">
        <v>154</v>
      </c>
      <c r="C24" s="135">
        <v>2</v>
      </c>
      <c r="D24" s="135">
        <v>2</v>
      </c>
      <c r="E24" s="142">
        <f t="shared" si="0"/>
        <v>0</v>
      </c>
      <c r="F24" s="135"/>
    </row>
    <row r="25" spans="1:6" ht="21.75" customHeight="1" thickBot="1">
      <c r="A25" s="182"/>
      <c r="B25" s="183" t="s">
        <v>155</v>
      </c>
      <c r="C25" s="184">
        <f>C7+C8+C9+C10+C11+C12+C13+C19+C20+C21+C22+C23+C24</f>
        <v>1207</v>
      </c>
      <c r="D25" s="185">
        <f>D7+D8+D9+D10+D11+D12+D13+D19+D20+D21+D22+D23+D24</f>
        <v>937</v>
      </c>
      <c r="E25" s="184">
        <f>E7+E8+E9+E10+E11+E12+E13+E19+E20+E21+E22+E23+E24</f>
        <v>270</v>
      </c>
      <c r="F25" s="184">
        <f>F7+F8+F9+F10+F11+F12+F13+F19+F20+F21+F22+F23+F24</f>
        <v>0</v>
      </c>
    </row>
    <row r="27" spans="1:6" ht="20.25" customHeight="1" thickBot="1">
      <c r="C27" s="134" t="s">
        <v>121</v>
      </c>
    </row>
    <row r="28" spans="1:6" ht="107.25" customHeight="1" thickBot="1">
      <c r="A28" s="174" t="s">
        <v>102</v>
      </c>
      <c r="B28" s="178" t="s">
        <v>92</v>
      </c>
      <c r="C28" s="179" t="s">
        <v>156</v>
      </c>
    </row>
    <row r="29" spans="1:6">
      <c r="A29" s="187">
        <v>1</v>
      </c>
      <c r="B29" s="188" t="s">
        <v>202</v>
      </c>
      <c r="C29" s="136">
        <v>36529</v>
      </c>
    </row>
    <row r="30" spans="1:6">
      <c r="A30" s="189">
        <v>2</v>
      </c>
      <c r="B30" s="190" t="s">
        <v>157</v>
      </c>
      <c r="C30" s="136"/>
    </row>
    <row r="31" spans="1:6">
      <c r="A31" s="189">
        <v>3</v>
      </c>
      <c r="B31" s="190"/>
      <c r="C31" s="136"/>
    </row>
    <row r="32" spans="1:6">
      <c r="A32" s="189">
        <v>4</v>
      </c>
      <c r="B32" s="190"/>
      <c r="C32" s="136"/>
    </row>
    <row r="33" spans="1:4">
      <c r="A33" s="189">
        <v>5</v>
      </c>
      <c r="B33" s="190"/>
      <c r="C33" s="136"/>
    </row>
    <row r="34" spans="1:4">
      <c r="A34" s="189">
        <v>6</v>
      </c>
      <c r="B34" s="190"/>
      <c r="C34" s="136"/>
    </row>
    <row r="35" spans="1:4">
      <c r="A35" s="189">
        <v>7</v>
      </c>
      <c r="B35" s="190"/>
      <c r="C35" s="136"/>
    </row>
    <row r="36" spans="1:4">
      <c r="A36" s="189">
        <v>8</v>
      </c>
      <c r="B36" s="190"/>
      <c r="C36" s="136"/>
    </row>
    <row r="37" spans="1:4">
      <c r="A37" s="189">
        <v>9</v>
      </c>
      <c r="B37" s="190"/>
      <c r="C37" s="136"/>
    </row>
    <row r="38" spans="1:4">
      <c r="A38" s="189">
        <v>10</v>
      </c>
      <c r="B38" s="190"/>
      <c r="C38" s="136"/>
    </row>
    <row r="39" spans="1:4">
      <c r="A39" s="189">
        <v>11</v>
      </c>
      <c r="B39" s="190"/>
      <c r="C39" s="136"/>
    </row>
    <row r="40" spans="1:4">
      <c r="A40" s="189">
        <v>12</v>
      </c>
      <c r="B40" s="190"/>
      <c r="C40" s="136"/>
    </row>
    <row r="41" spans="1:4">
      <c r="A41" s="189">
        <v>13</v>
      </c>
      <c r="B41" s="190"/>
      <c r="C41" s="136"/>
    </row>
    <row r="42" spans="1:4">
      <c r="A42" s="189">
        <v>14</v>
      </c>
      <c r="B42" s="190"/>
      <c r="C42" s="136"/>
    </row>
    <row r="43" spans="1:4">
      <c r="A43" s="189">
        <v>15</v>
      </c>
      <c r="B43" s="190"/>
      <c r="C43" s="136"/>
    </row>
    <row r="44" spans="1:4">
      <c r="A44" s="189">
        <v>16</v>
      </c>
      <c r="B44" s="190"/>
      <c r="C44" s="136"/>
    </row>
    <row r="45" spans="1:4" ht="13.5" thickBot="1">
      <c r="A45" s="191">
        <v>17</v>
      </c>
      <c r="B45" s="192"/>
      <c r="C45" s="136"/>
    </row>
    <row r="46" spans="1:4" ht="37.5" customHeight="1" thickBot="1">
      <c r="A46" s="285" t="s">
        <v>158</v>
      </c>
      <c r="B46" s="286"/>
      <c r="C46" s="193">
        <f>SUM(C29:C45)</f>
        <v>36529</v>
      </c>
      <c r="D46" s="194">
        <f>C46-F25</f>
        <v>36529</v>
      </c>
    </row>
    <row r="47" spans="1:4" ht="32.25" customHeight="1">
      <c r="A47" s="195"/>
      <c r="B47" s="87"/>
      <c r="C47" s="87"/>
      <c r="D47" s="196"/>
    </row>
    <row r="48" spans="1:4" ht="21" customHeight="1" thickBot="1">
      <c r="A48" s="195"/>
      <c r="B48" s="83"/>
      <c r="C48" s="134" t="s">
        <v>121</v>
      </c>
    </row>
    <row r="49" spans="1:4" ht="74.25" customHeight="1" thickBot="1">
      <c r="A49" s="174" t="s">
        <v>102</v>
      </c>
      <c r="B49" s="176" t="s">
        <v>159</v>
      </c>
      <c r="C49" s="177" t="s">
        <v>160</v>
      </c>
    </row>
    <row r="50" spans="1:4" ht="24" customHeight="1">
      <c r="A50" s="197">
        <v>1</v>
      </c>
      <c r="B50" s="197" t="s">
        <v>161</v>
      </c>
      <c r="C50" s="136">
        <v>21</v>
      </c>
    </row>
    <row r="51" spans="1:4" ht="30.75" customHeight="1" thickBot="1">
      <c r="A51" s="198">
        <v>2</v>
      </c>
      <c r="B51" s="198" t="s">
        <v>162</v>
      </c>
      <c r="C51" s="136">
        <v>916</v>
      </c>
    </row>
    <row r="52" spans="1:4" ht="30.75" customHeight="1" thickBot="1">
      <c r="A52" s="285" t="s">
        <v>163</v>
      </c>
      <c r="B52" s="286"/>
      <c r="C52" s="193">
        <f>SUM(C50:C51)</f>
        <v>937</v>
      </c>
      <c r="D52" s="194">
        <f>C52-D25</f>
        <v>0</v>
      </c>
    </row>
    <row r="53" spans="1:4" ht="13.5" thickBot="1">
      <c r="A53" s="195"/>
      <c r="B53" s="83"/>
      <c r="C53" s="86"/>
    </row>
    <row r="54" spans="1:4" ht="27" customHeight="1" thickBot="1">
      <c r="A54" s="285" t="s">
        <v>164</v>
      </c>
      <c r="B54" s="286"/>
      <c r="C54" s="193">
        <f>C52+C46</f>
        <v>37466</v>
      </c>
    </row>
    <row r="55" spans="1:4" ht="17.25" customHeight="1" thickBot="1">
      <c r="A55" s="195"/>
      <c r="B55" s="83"/>
      <c r="C55" s="86"/>
    </row>
    <row r="56" spans="1:4" ht="22.5" customHeight="1" thickBot="1">
      <c r="A56" s="285" t="s">
        <v>165</v>
      </c>
      <c r="B56" s="286"/>
      <c r="C56" s="193">
        <f>E25</f>
        <v>270</v>
      </c>
    </row>
    <row r="57" spans="1:4" ht="13.5" thickBot="1">
      <c r="A57" s="195"/>
      <c r="B57" s="83"/>
      <c r="C57" s="86"/>
    </row>
    <row r="58" spans="1:4" ht="22.5" customHeight="1" thickBot="1">
      <c r="A58" s="285" t="s">
        <v>166</v>
      </c>
      <c r="B58" s="286"/>
      <c r="C58" s="193">
        <f>C54+C56</f>
        <v>37736</v>
      </c>
    </row>
    <row r="59" spans="1:4">
      <c r="A59" s="195"/>
      <c r="B59" s="83"/>
      <c r="C59" s="86"/>
    </row>
    <row r="60" spans="1:4">
      <c r="A60" s="195"/>
      <c r="B60" s="83"/>
      <c r="C60" s="86"/>
    </row>
    <row r="61" spans="1:4" ht="18.75" customHeight="1">
      <c r="A61" s="195"/>
      <c r="B61" s="199" t="s">
        <v>167</v>
      </c>
      <c r="C61" s="86"/>
    </row>
    <row r="62" spans="1:4" ht="4.5" customHeight="1" thickBot="1">
      <c r="A62" s="195"/>
      <c r="B62" s="200"/>
      <c r="C62" s="86"/>
    </row>
    <row r="63" spans="1:4" ht="18" customHeight="1" thickBot="1">
      <c r="A63" s="285" t="s">
        <v>164</v>
      </c>
      <c r="B63" s="286"/>
      <c r="C63" s="136">
        <v>37466</v>
      </c>
      <c r="D63" s="201">
        <f>C63-C54</f>
        <v>0</v>
      </c>
    </row>
    <row r="64" spans="1:4" ht="4.5" customHeight="1" thickBot="1">
      <c r="A64" s="195"/>
      <c r="B64" s="202"/>
      <c r="C64" s="86">
        <v>937</v>
      </c>
    </row>
    <row r="65" spans="1:4" ht="13.5" thickBot="1">
      <c r="A65" s="285" t="s">
        <v>165</v>
      </c>
      <c r="B65" s="286"/>
      <c r="C65" s="136">
        <v>270</v>
      </c>
      <c r="D65" s="201">
        <f>C65-C56</f>
        <v>0</v>
      </c>
    </row>
    <row r="66" spans="1:4" ht="5.25" customHeight="1" thickBot="1">
      <c r="A66" s="195"/>
      <c r="B66" s="83"/>
      <c r="C66" s="86"/>
    </row>
    <row r="67" spans="1:4" ht="13.5" thickBot="1">
      <c r="A67" s="285" t="s">
        <v>168</v>
      </c>
      <c r="B67" s="286"/>
      <c r="C67" s="193">
        <f>C63+C65</f>
        <v>37736</v>
      </c>
      <c r="D67" s="194"/>
    </row>
    <row r="68" spans="1:4" ht="13.5" thickBot="1">
      <c r="A68" s="195"/>
      <c r="B68" s="83"/>
      <c r="C68" s="86"/>
    </row>
    <row r="69" spans="1:4" ht="13.5" thickBot="1">
      <c r="A69" s="287" t="s">
        <v>169</v>
      </c>
      <c r="B69" s="288"/>
      <c r="C69" s="136">
        <v>0</v>
      </c>
    </row>
    <row r="70" spans="1:4" ht="13.5" thickBot="1">
      <c r="A70" s="195"/>
      <c r="B70" s="83"/>
      <c r="C70" s="86"/>
    </row>
    <row r="71" spans="1:4" ht="21" customHeight="1" thickBot="1">
      <c r="A71" s="203"/>
      <c r="B71" s="204" t="s">
        <v>155</v>
      </c>
      <c r="C71" s="193">
        <f>C67+C69</f>
        <v>37736</v>
      </c>
      <c r="D71" s="194">
        <f>C71-C58</f>
        <v>0</v>
      </c>
    </row>
    <row r="72" spans="1:4" ht="13.5" thickBot="1">
      <c r="A72" s="195"/>
      <c r="B72" s="86"/>
      <c r="C72" s="205"/>
    </row>
    <row r="73" spans="1:4" ht="18.75" customHeight="1" thickBot="1">
      <c r="A73" s="206"/>
      <c r="B73" s="207" t="s">
        <v>170</v>
      </c>
      <c r="C73" s="193">
        <f>SUM(C74:C75)</f>
        <v>0</v>
      </c>
    </row>
    <row r="74" spans="1:4">
      <c r="A74" s="208">
        <v>1</v>
      </c>
      <c r="B74" s="209" t="s">
        <v>171</v>
      </c>
      <c r="C74" s="136"/>
    </row>
    <row r="75" spans="1:4" ht="13.5" thickBot="1">
      <c r="A75" s="210">
        <v>2</v>
      </c>
      <c r="B75" s="88" t="s">
        <v>172</v>
      </c>
      <c r="C75" s="136"/>
    </row>
    <row r="81" spans="1:27">
      <c r="A81" s="156"/>
      <c r="B81" s="157" t="s">
        <v>173</v>
      </c>
      <c r="C81" s="158"/>
      <c r="D81" s="159"/>
      <c r="E81" s="160" t="s">
        <v>174</v>
      </c>
      <c r="F81" s="161" t="s">
        <v>175</v>
      </c>
      <c r="G81" s="162"/>
      <c r="H81" s="158"/>
      <c r="I81" s="158"/>
      <c r="J81" s="158"/>
      <c r="K81" s="158"/>
      <c r="L81" s="163"/>
      <c r="M81" s="163"/>
      <c r="N81" s="161"/>
      <c r="O81" s="132"/>
      <c r="P81" s="132"/>
      <c r="Q81" s="132"/>
      <c r="R81" s="132"/>
      <c r="W81" s="132"/>
      <c r="X81" s="132"/>
      <c r="Y81" s="132"/>
      <c r="Z81" s="132"/>
      <c r="AA81" s="132"/>
    </row>
    <row r="82" spans="1:27">
      <c r="A82" s="156"/>
      <c r="B82" s="164"/>
      <c r="C82" s="158"/>
      <c r="D82" s="159"/>
      <c r="E82" s="165" t="s">
        <v>3</v>
      </c>
      <c r="F82" s="211" t="s">
        <v>176</v>
      </c>
      <c r="G82" s="162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32"/>
      <c r="W82" s="132"/>
      <c r="X82" s="132"/>
      <c r="Y82" s="132"/>
      <c r="Z82" s="132"/>
      <c r="AA82" s="132"/>
    </row>
    <row r="83" spans="1:27">
      <c r="A83" s="166" t="s">
        <v>177</v>
      </c>
      <c r="B83" s="167"/>
      <c r="C83" s="158"/>
      <c r="D83" s="132"/>
      <c r="E83" s="160" t="s">
        <v>178</v>
      </c>
      <c r="F83" s="132"/>
      <c r="G83" s="162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8"/>
      <c r="W83" s="132"/>
      <c r="X83" s="132"/>
      <c r="Y83" s="132"/>
      <c r="Z83" s="132"/>
      <c r="AA83" s="132"/>
    </row>
    <row r="84" spans="1:27" ht="13.5">
      <c r="A84" s="169" t="s">
        <v>179</v>
      </c>
      <c r="B84" s="170"/>
      <c r="C84" s="167"/>
      <c r="D84" s="132"/>
      <c r="E84" s="171" t="s">
        <v>3</v>
      </c>
      <c r="F84" s="161" t="s">
        <v>175</v>
      </c>
      <c r="G84" s="162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32"/>
      <c r="W84" s="132"/>
      <c r="X84" s="132"/>
      <c r="Y84" s="132"/>
      <c r="Z84" s="132"/>
      <c r="AA84" s="132"/>
    </row>
    <row r="85" spans="1:27" ht="13.5">
      <c r="A85" s="169" t="s">
        <v>180</v>
      </c>
      <c r="B85" s="170"/>
      <c r="C85" s="172"/>
      <c r="D85" s="132"/>
      <c r="E85" s="165" t="s">
        <v>3</v>
      </c>
      <c r="F85" s="211" t="s">
        <v>50</v>
      </c>
      <c r="G85" s="162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59"/>
      <c r="W85" s="132"/>
      <c r="X85" s="132"/>
      <c r="Y85" s="132"/>
      <c r="Z85" s="132"/>
      <c r="AA85" s="132"/>
    </row>
    <row r="86" spans="1:27" ht="13.5">
      <c r="A86" s="173" t="s">
        <v>3</v>
      </c>
      <c r="B86" s="132"/>
      <c r="C86" s="172"/>
      <c r="D86" s="132"/>
      <c r="E86" s="133"/>
      <c r="F86" s="133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W86" s="132"/>
      <c r="X86" s="132"/>
      <c r="Y86" s="132"/>
      <c r="Z86" s="132"/>
      <c r="AA86" s="132"/>
    </row>
  </sheetData>
  <mergeCells count="9">
    <mergeCell ref="A46:B46"/>
    <mergeCell ref="A52:B52"/>
    <mergeCell ref="A69:B69"/>
    <mergeCell ref="A54:B54"/>
    <mergeCell ref="A56:B56"/>
    <mergeCell ref="A58:B58"/>
    <mergeCell ref="A63:B63"/>
    <mergeCell ref="A65:B65"/>
    <mergeCell ref="A67:B67"/>
  </mergeCells>
  <pageMargins left="0.70866141732283472" right="0.70866141732283472" top="0.55118110236220474" bottom="0.55118110236220474" header="0.31496062992125984" footer="0.31496062992125984"/>
  <pageSetup paperSize="8" scale="60" orientation="landscape" r:id="rId1"/>
  <rowBreaks count="1" manualBreakCount="1">
    <brk id="4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3"/>
  <sheetViews>
    <sheetView view="pageBreakPreview" topLeftCell="I1" zoomScale="115" zoomScaleNormal="85" zoomScaleSheetLayoutView="115" workbookViewId="0">
      <selection activeCell="P9" sqref="P9"/>
    </sheetView>
  </sheetViews>
  <sheetFormatPr defaultRowHeight="12.75"/>
  <cols>
    <col min="1" max="1" width="4.5703125" style="121" customWidth="1"/>
    <col min="2" max="2" width="7.28515625" style="115" customWidth="1"/>
    <col min="3" max="3" width="10.42578125" style="115" customWidth="1"/>
    <col min="4" max="4" width="6.85546875" style="115" customWidth="1"/>
    <col min="5" max="5" width="9" style="115" customWidth="1"/>
    <col min="6" max="6" width="21.140625" style="115" customWidth="1"/>
    <col min="7" max="7" width="9.28515625" style="115" customWidth="1"/>
    <col min="8" max="8" width="9.85546875" style="115" customWidth="1"/>
    <col min="9" max="9" width="19.5703125" style="115" customWidth="1"/>
    <col min="10" max="14" width="8.7109375" style="115" customWidth="1"/>
    <col min="15" max="15" width="11.42578125" style="115" customWidth="1"/>
    <col min="16" max="20" width="8.7109375" style="115" customWidth="1"/>
    <col min="21" max="21" width="11.85546875" style="115" customWidth="1"/>
    <col min="22" max="26" width="8.7109375" style="115" customWidth="1"/>
    <col min="27" max="27" width="12.28515625" style="115" customWidth="1"/>
    <col min="28" max="32" width="5.7109375" style="115" customWidth="1"/>
    <col min="33" max="33" width="11" style="115" customWidth="1"/>
    <col min="34" max="38" width="7.42578125" style="115" customWidth="1"/>
    <col min="39" max="39" width="11.28515625" style="115" customWidth="1"/>
    <col min="40" max="44" width="7.42578125" style="115" customWidth="1"/>
    <col min="45" max="45" width="12.42578125" style="115" customWidth="1"/>
    <col min="46" max="50" width="7.42578125" style="115" customWidth="1"/>
    <col min="51" max="16384" width="9.140625" style="115"/>
  </cols>
  <sheetData>
    <row r="1" spans="1:50">
      <c r="B1" s="126"/>
      <c r="C1" s="126"/>
      <c r="D1" s="126"/>
      <c r="E1" s="126"/>
      <c r="F1" s="126"/>
      <c r="G1" s="126"/>
      <c r="H1" s="126"/>
      <c r="I1" s="126"/>
      <c r="J1" s="127"/>
    </row>
    <row r="2" spans="1:50" ht="13.5" thickBot="1">
      <c r="B2" s="128" t="s">
        <v>53</v>
      </c>
      <c r="C2" s="129"/>
      <c r="D2" s="129"/>
      <c r="E2" s="129"/>
      <c r="F2" s="129"/>
      <c r="G2" s="129"/>
      <c r="H2" s="129"/>
      <c r="I2" s="129"/>
      <c r="J2" s="129"/>
    </row>
    <row r="3" spans="1:50" ht="14.25" thickTop="1" thickBot="1"/>
    <row r="4" spans="1:50" ht="16.5" thickBot="1">
      <c r="B4" s="228" t="s">
        <v>201</v>
      </c>
      <c r="C4" s="226"/>
      <c r="D4" s="226"/>
      <c r="E4" s="226"/>
      <c r="F4" s="226"/>
      <c r="G4" s="226"/>
      <c r="H4" s="226"/>
      <c r="I4" s="227"/>
    </row>
    <row r="5" spans="1:50" s="117" customFormat="1">
      <c r="A5" s="130"/>
    </row>
    <row r="6" spans="1:50" ht="15" customHeight="1">
      <c r="A6" s="257" t="s">
        <v>102</v>
      </c>
      <c r="B6" s="292" t="s">
        <v>114</v>
      </c>
      <c r="C6" s="292"/>
      <c r="D6" s="292"/>
      <c r="E6" s="292" t="s">
        <v>115</v>
      </c>
      <c r="F6" s="292"/>
      <c r="G6" s="292"/>
      <c r="H6" s="292"/>
      <c r="I6" s="292"/>
      <c r="J6" s="292" t="s">
        <v>116</v>
      </c>
      <c r="K6" s="292"/>
      <c r="L6" s="292"/>
      <c r="M6" s="292"/>
      <c r="N6" s="292"/>
      <c r="O6" s="289" t="s">
        <v>117</v>
      </c>
      <c r="P6" s="290"/>
      <c r="Q6" s="290"/>
      <c r="R6" s="290"/>
      <c r="S6" s="290"/>
      <c r="T6" s="291"/>
      <c r="U6" s="289" t="s">
        <v>118</v>
      </c>
      <c r="V6" s="290"/>
      <c r="W6" s="290"/>
      <c r="X6" s="290"/>
      <c r="Y6" s="290"/>
      <c r="Z6" s="290"/>
      <c r="AA6" s="291"/>
      <c r="AB6" s="292" t="s">
        <v>120</v>
      </c>
      <c r="AC6" s="292"/>
      <c r="AD6" s="292"/>
      <c r="AE6" s="292"/>
      <c r="AF6" s="292"/>
      <c r="AG6" s="289" t="s">
        <v>193</v>
      </c>
      <c r="AH6" s="290"/>
      <c r="AI6" s="290"/>
      <c r="AJ6" s="290"/>
      <c r="AK6" s="290"/>
      <c r="AL6" s="291"/>
      <c r="AM6" s="289" t="s">
        <v>194</v>
      </c>
      <c r="AN6" s="290"/>
      <c r="AO6" s="290"/>
      <c r="AP6" s="290"/>
      <c r="AQ6" s="290"/>
      <c r="AR6" s="291"/>
      <c r="AS6" s="289" t="s">
        <v>195</v>
      </c>
      <c r="AT6" s="290"/>
      <c r="AU6" s="290"/>
      <c r="AV6" s="290"/>
      <c r="AW6" s="290"/>
      <c r="AX6" s="291"/>
    </row>
    <row r="7" spans="1:50" ht="81" customHeight="1">
      <c r="A7" s="257"/>
      <c r="B7" s="1" t="s">
        <v>92</v>
      </c>
      <c r="C7" s="1" t="s">
        <v>93</v>
      </c>
      <c r="D7" s="1" t="s">
        <v>110</v>
      </c>
      <c r="E7" s="1" t="s">
        <v>191</v>
      </c>
      <c r="F7" s="1" t="s">
        <v>111</v>
      </c>
      <c r="G7" s="1" t="s">
        <v>112</v>
      </c>
      <c r="H7" s="1" t="s">
        <v>192</v>
      </c>
      <c r="I7" s="1" t="s">
        <v>113</v>
      </c>
      <c r="J7" s="1">
        <v>2017</v>
      </c>
      <c r="K7" s="1">
        <v>2018</v>
      </c>
      <c r="L7" s="1">
        <v>2019</v>
      </c>
      <c r="M7" s="1">
        <v>2020</v>
      </c>
      <c r="N7" s="1">
        <v>2021</v>
      </c>
      <c r="O7" s="230" t="s">
        <v>190</v>
      </c>
      <c r="P7" s="1">
        <v>2017</v>
      </c>
      <c r="Q7" s="1">
        <v>2018</v>
      </c>
      <c r="R7" s="1">
        <v>2019</v>
      </c>
      <c r="S7" s="1">
        <v>2020</v>
      </c>
      <c r="T7" s="1">
        <v>2021</v>
      </c>
      <c r="U7" s="230" t="s">
        <v>190</v>
      </c>
      <c r="V7" s="1">
        <v>2017</v>
      </c>
      <c r="W7" s="1">
        <v>2018</v>
      </c>
      <c r="X7" s="1">
        <v>2019</v>
      </c>
      <c r="Y7" s="1">
        <v>2020</v>
      </c>
      <c r="Z7" s="1">
        <v>2021</v>
      </c>
      <c r="AA7" s="1" t="s">
        <v>119</v>
      </c>
      <c r="AB7" s="1">
        <v>2017</v>
      </c>
      <c r="AC7" s="1">
        <v>2018</v>
      </c>
      <c r="AD7" s="1">
        <v>2019</v>
      </c>
      <c r="AE7" s="1">
        <v>2020</v>
      </c>
      <c r="AF7" s="1">
        <v>2021</v>
      </c>
      <c r="AG7" s="230" t="s">
        <v>190</v>
      </c>
      <c r="AH7" s="1">
        <v>2017</v>
      </c>
      <c r="AI7" s="1">
        <v>2018</v>
      </c>
      <c r="AJ7" s="1">
        <v>2019</v>
      </c>
      <c r="AK7" s="1">
        <v>2020</v>
      </c>
      <c r="AL7" s="1">
        <v>2021</v>
      </c>
      <c r="AM7" s="230" t="s">
        <v>190</v>
      </c>
      <c r="AN7" s="1">
        <v>2017</v>
      </c>
      <c r="AO7" s="1">
        <v>2018</v>
      </c>
      <c r="AP7" s="1">
        <v>2019</v>
      </c>
      <c r="AQ7" s="1">
        <v>2020</v>
      </c>
      <c r="AR7" s="1">
        <v>2021</v>
      </c>
      <c r="AS7" s="230" t="s">
        <v>190</v>
      </c>
      <c r="AT7" s="1">
        <v>2017</v>
      </c>
      <c r="AU7" s="1">
        <v>2018</v>
      </c>
      <c r="AV7" s="1">
        <v>2019</v>
      </c>
      <c r="AW7" s="1">
        <v>2020</v>
      </c>
      <c r="AX7" s="1">
        <v>2021</v>
      </c>
    </row>
    <row r="8" spans="1:50">
      <c r="A8" s="125">
        <v>1</v>
      </c>
      <c r="B8" s="122" t="s">
        <v>203</v>
      </c>
      <c r="C8" s="122" t="s">
        <v>204</v>
      </c>
      <c r="D8" s="235">
        <v>1</v>
      </c>
      <c r="E8" s="122">
        <v>7.2015000000000002</v>
      </c>
      <c r="F8" s="122" t="s">
        <v>204</v>
      </c>
      <c r="G8" s="122">
        <v>16337</v>
      </c>
      <c r="H8" s="122">
        <v>1651625</v>
      </c>
      <c r="I8" s="122" t="s">
        <v>207</v>
      </c>
      <c r="J8" s="122">
        <v>1307000</v>
      </c>
      <c r="K8" s="122">
        <v>1307000</v>
      </c>
      <c r="L8" s="122">
        <v>1307000</v>
      </c>
      <c r="M8" s="122">
        <v>1307000</v>
      </c>
      <c r="N8" s="122">
        <v>1307000</v>
      </c>
      <c r="O8" s="122">
        <v>1440624</v>
      </c>
      <c r="P8" s="231">
        <v>363686</v>
      </c>
      <c r="Q8" s="122">
        <v>456500</v>
      </c>
      <c r="R8" s="122">
        <v>456500</v>
      </c>
      <c r="S8" s="122">
        <v>456500</v>
      </c>
      <c r="T8" s="122">
        <v>456500</v>
      </c>
      <c r="U8" s="122">
        <v>2106</v>
      </c>
      <c r="V8" s="122">
        <v>680</v>
      </c>
      <c r="W8" s="122">
        <v>770</v>
      </c>
      <c r="X8" s="122">
        <v>770</v>
      </c>
      <c r="Y8" s="122">
        <v>770</v>
      </c>
      <c r="Z8" s="122">
        <v>770</v>
      </c>
      <c r="AA8" s="236">
        <v>0.82</v>
      </c>
      <c r="AB8" s="122">
        <v>8</v>
      </c>
      <c r="AC8" s="122">
        <v>8</v>
      </c>
      <c r="AD8" s="122">
        <v>8</v>
      </c>
      <c r="AE8" s="122">
        <v>8</v>
      </c>
      <c r="AF8" s="122">
        <v>8</v>
      </c>
      <c r="AG8" s="122"/>
      <c r="AH8" s="122"/>
      <c r="AI8" s="122"/>
      <c r="AJ8" s="122"/>
      <c r="AK8" s="122"/>
      <c r="AL8" s="122"/>
      <c r="AM8" s="122">
        <v>168000</v>
      </c>
      <c r="AN8" s="122">
        <v>0</v>
      </c>
      <c r="AO8" s="122">
        <v>6000</v>
      </c>
      <c r="AP8" s="122">
        <v>18000</v>
      </c>
      <c r="AQ8" s="122">
        <v>18000</v>
      </c>
      <c r="AR8" s="122">
        <v>18000</v>
      </c>
      <c r="AS8" s="122">
        <v>1900</v>
      </c>
      <c r="AT8" s="122">
        <v>600</v>
      </c>
      <c r="AU8" s="122">
        <v>600</v>
      </c>
      <c r="AV8" s="122">
        <v>600</v>
      </c>
      <c r="AW8" s="122">
        <v>600</v>
      </c>
      <c r="AX8" s="122">
        <v>600</v>
      </c>
    </row>
    <row r="9" spans="1:50">
      <c r="A9" s="125">
        <v>2</v>
      </c>
      <c r="B9" s="122" t="s">
        <v>203</v>
      </c>
      <c r="C9" s="122" t="s">
        <v>205</v>
      </c>
      <c r="D9" s="235">
        <v>1</v>
      </c>
      <c r="E9" s="122">
        <v>4.2015000000000002</v>
      </c>
      <c r="F9" s="122" t="s">
        <v>206</v>
      </c>
      <c r="G9" s="122">
        <v>2001</v>
      </c>
      <c r="H9" s="122">
        <v>98599</v>
      </c>
      <c r="I9" s="122" t="s">
        <v>207</v>
      </c>
      <c r="J9" s="122">
        <v>81859</v>
      </c>
      <c r="K9" s="122">
        <v>81859</v>
      </c>
      <c r="L9" s="122">
        <v>81859</v>
      </c>
      <c r="M9" s="122">
        <v>81859</v>
      </c>
      <c r="N9" s="122">
        <v>81859</v>
      </c>
      <c r="O9" s="122">
        <v>78000</v>
      </c>
      <c r="P9" s="122">
        <v>64000</v>
      </c>
      <c r="Q9" s="122">
        <v>74000</v>
      </c>
      <c r="R9" s="122">
        <v>74000</v>
      </c>
      <c r="S9" s="122">
        <v>74000</v>
      </c>
      <c r="T9" s="122">
        <v>74000</v>
      </c>
      <c r="U9" s="122">
        <v>195</v>
      </c>
      <c r="V9" s="122">
        <v>50</v>
      </c>
      <c r="W9" s="122">
        <v>60</v>
      </c>
      <c r="X9" s="122">
        <v>70</v>
      </c>
      <c r="Y9" s="122">
        <v>80</v>
      </c>
      <c r="Z9" s="122">
        <v>80</v>
      </c>
      <c r="AA9" s="236">
        <v>0.82</v>
      </c>
      <c r="AB9" s="122"/>
      <c r="AC9" s="122"/>
      <c r="AD9" s="122"/>
      <c r="AE9" s="122"/>
      <c r="AF9" s="122"/>
      <c r="AG9" s="122">
        <v>300</v>
      </c>
      <c r="AH9" s="122">
        <v>300</v>
      </c>
      <c r="AI9" s="122">
        <v>300</v>
      </c>
      <c r="AJ9" s="122">
        <v>300</v>
      </c>
      <c r="AK9" s="122">
        <v>300</v>
      </c>
      <c r="AL9" s="122">
        <v>300</v>
      </c>
      <c r="AM9" s="122">
        <v>0</v>
      </c>
      <c r="AN9" s="122"/>
      <c r="AO9" s="122"/>
      <c r="AP9" s="122"/>
      <c r="AQ9" s="122"/>
      <c r="AR9" s="122"/>
      <c r="AS9" s="122">
        <v>260</v>
      </c>
      <c r="AT9" s="122">
        <v>100</v>
      </c>
      <c r="AU9" s="122">
        <v>100</v>
      </c>
      <c r="AV9" s="122">
        <v>100</v>
      </c>
      <c r="AW9" s="122">
        <v>100</v>
      </c>
      <c r="AX9" s="122">
        <v>100</v>
      </c>
    </row>
    <row r="10" spans="1:50">
      <c r="A10" s="125">
        <v>3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</row>
    <row r="11" spans="1:50">
      <c r="A11" s="125">
        <v>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</row>
    <row r="12" spans="1:50">
      <c r="A12" s="125">
        <v>5</v>
      </c>
      <c r="B12" s="122"/>
      <c r="C12" s="122"/>
      <c r="D12" s="122"/>
      <c r="E12" s="122"/>
      <c r="F12" s="122"/>
      <c r="G12" s="122"/>
      <c r="H12" s="122"/>
      <c r="I12" s="122"/>
      <c r="J12" s="122">
        <f>SUM(J8:J11)</f>
        <v>1388859</v>
      </c>
      <c r="K12" s="122">
        <f t="shared" ref="K12:N12" si="0">SUM(K8:K11)</f>
        <v>1388859</v>
      </c>
      <c r="L12" s="122">
        <f t="shared" si="0"/>
        <v>1388859</v>
      </c>
      <c r="M12" s="122">
        <f t="shared" si="0"/>
        <v>1388859</v>
      </c>
      <c r="N12" s="122">
        <f t="shared" si="0"/>
        <v>1388859</v>
      </c>
      <c r="O12" s="122"/>
      <c r="P12" s="231">
        <f>SUM(P8:P11)</f>
        <v>427686</v>
      </c>
      <c r="Q12" s="231">
        <f t="shared" ref="Q12:T12" si="1">SUM(Q8:Q11)</f>
        <v>530500</v>
      </c>
      <c r="R12" s="231">
        <f t="shared" si="1"/>
        <v>530500</v>
      </c>
      <c r="S12" s="231">
        <f t="shared" si="1"/>
        <v>530500</v>
      </c>
      <c r="T12" s="231">
        <f t="shared" si="1"/>
        <v>530500</v>
      </c>
      <c r="U12" s="122"/>
      <c r="V12" s="122">
        <f>SUM(V8:V11)</f>
        <v>730</v>
      </c>
      <c r="W12" s="122">
        <f t="shared" ref="W12:Z12" si="2">SUM(W8:W11)</f>
        <v>830</v>
      </c>
      <c r="X12" s="122">
        <f t="shared" si="2"/>
        <v>840</v>
      </c>
      <c r="Y12" s="122">
        <f t="shared" si="2"/>
        <v>850</v>
      </c>
      <c r="Z12" s="122">
        <f t="shared" si="2"/>
        <v>850</v>
      </c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</row>
    <row r="15" spans="1:50">
      <c r="B15" s="124" t="s">
        <v>109</v>
      </c>
    </row>
    <row r="16" spans="1:50">
      <c r="B16" s="124"/>
    </row>
    <row r="17" spans="2:47">
      <c r="R17" s="81"/>
      <c r="S17" s="80"/>
      <c r="T17" s="80"/>
      <c r="U17" s="80"/>
      <c r="V17" s="80"/>
      <c r="AG17" s="3" t="s">
        <v>47</v>
      </c>
      <c r="AQ17" s="81" t="s">
        <v>51</v>
      </c>
      <c r="AR17" s="80"/>
      <c r="AS17" s="80" t="s">
        <v>48</v>
      </c>
      <c r="AT17" s="80"/>
      <c r="AU17" s="80"/>
    </row>
    <row r="18" spans="2:47">
      <c r="C18" s="79"/>
      <c r="D18" s="80"/>
      <c r="R18" s="80"/>
      <c r="S18" s="80"/>
      <c r="T18" s="80"/>
      <c r="U18" s="80"/>
      <c r="V18" s="80"/>
      <c r="AQ18" s="80"/>
      <c r="AR18" s="80"/>
      <c r="AS18" s="80"/>
      <c r="AT18" s="80" t="s">
        <v>49</v>
      </c>
    </row>
    <row r="19" spans="2:47">
      <c r="B19" s="3"/>
      <c r="C19" s="79"/>
      <c r="D19" s="80"/>
      <c r="R19" s="80"/>
      <c r="S19" s="80"/>
      <c r="T19" s="80"/>
      <c r="U19" s="80"/>
      <c r="V19" s="80"/>
      <c r="AQ19" s="80"/>
      <c r="AR19" s="80"/>
      <c r="AS19" s="80"/>
      <c r="AT19" s="80"/>
      <c r="AU19" s="80"/>
    </row>
    <row r="20" spans="2:47">
      <c r="B20" s="3"/>
      <c r="C20" s="79"/>
      <c r="D20" s="80"/>
      <c r="R20" s="81"/>
      <c r="S20" s="3"/>
      <c r="T20" s="80"/>
      <c r="U20" s="80"/>
      <c r="V20" s="80"/>
      <c r="AQ20" s="81" t="s">
        <v>52</v>
      </c>
      <c r="AR20" s="3"/>
      <c r="AS20" s="80" t="s">
        <v>48</v>
      </c>
      <c r="AT20" s="80"/>
      <c r="AU20" s="80"/>
    </row>
    <row r="21" spans="2:47">
      <c r="B21" s="3"/>
      <c r="C21" s="79"/>
      <c r="D21" s="80"/>
      <c r="R21" s="80"/>
      <c r="S21" s="80"/>
      <c r="T21" s="80"/>
      <c r="U21" s="80"/>
      <c r="V21" s="80"/>
      <c r="AQ21" s="80"/>
      <c r="AR21" s="80"/>
      <c r="AS21" s="80"/>
      <c r="AT21" s="80"/>
      <c r="AU21" s="80"/>
    </row>
    <row r="22" spans="2:47">
      <c r="B22" s="3"/>
      <c r="C22" s="79"/>
      <c r="D22" s="80"/>
      <c r="R22" s="80"/>
      <c r="S22" s="80"/>
      <c r="T22" s="80"/>
      <c r="U22" s="80"/>
      <c r="V22" s="80"/>
      <c r="AL22" s="80"/>
      <c r="AM22" s="80"/>
      <c r="AN22" s="80"/>
      <c r="AO22" s="80"/>
      <c r="AP22" s="80"/>
      <c r="AQ22" s="80"/>
      <c r="AR22" s="80"/>
      <c r="AS22" s="80"/>
      <c r="AT22" s="80" t="s">
        <v>50</v>
      </c>
    </row>
    <row r="23" spans="2:47">
      <c r="B23" s="3"/>
      <c r="C23" s="79"/>
      <c r="D23" s="80"/>
    </row>
  </sheetData>
  <mergeCells count="10">
    <mergeCell ref="A6:A7"/>
    <mergeCell ref="J6:N6"/>
    <mergeCell ref="B6:D6"/>
    <mergeCell ref="E6:I6"/>
    <mergeCell ref="O6:T6"/>
    <mergeCell ref="U6:AA6"/>
    <mergeCell ref="AG6:AL6"/>
    <mergeCell ref="AM6:AR6"/>
    <mergeCell ref="AS6:AX6"/>
    <mergeCell ref="AB6:AF6"/>
  </mergeCells>
  <pageMargins left="0.7" right="0.7" top="0.75" bottom="0.75" header="0.3" footer="0.3"/>
  <pageSetup paperSize="9" scale="86" orientation="landscape" r:id="rId1"/>
  <colBreaks count="1" manualBreakCount="1">
    <brk id="14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Фактурирани количества</vt:lpstr>
      <vt:lpstr>Нови обекти</vt:lpstr>
      <vt:lpstr>Единични цени</vt:lpstr>
      <vt:lpstr>Бъдещи разходи</vt:lpstr>
      <vt:lpstr>Активи</vt:lpstr>
      <vt:lpstr>ПСОВ</vt:lpstr>
      <vt:lpstr>Активи!Print_Area</vt:lpstr>
      <vt:lpstr>'Бъдещи разходи'!Print_Area</vt:lpstr>
      <vt:lpstr>'Единични цени'!Print_Area</vt:lpstr>
      <vt:lpstr>'Нови обекти'!Print_Area</vt:lpstr>
      <vt:lpstr>ПСОВ!Print_Area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Ivailo Kastchiev</dc:creator>
  <cp:lastModifiedBy>vks</cp:lastModifiedBy>
  <cp:lastPrinted>2016-07-26T11:55:21Z</cp:lastPrinted>
  <dcterms:created xsi:type="dcterms:W3CDTF">2016-07-18T07:17:32Z</dcterms:created>
  <dcterms:modified xsi:type="dcterms:W3CDTF">2018-11-20T15:01:26Z</dcterms:modified>
</cp:coreProperties>
</file>